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kosova\Desktop\PIKA 8\"/>
    </mc:Choice>
  </mc:AlternateContent>
  <bookViews>
    <workbookView xWindow="480" yWindow="45" windowWidth="27795" windowHeight="12600"/>
  </bookViews>
  <sheets>
    <sheet name="Ligji_Buxheti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xlnm._FilterDatabase" localSheetId="0" hidden="1">Ligji_Buxhetit!$A$4:$CB$180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asdkfasdjlgasdjkg" hidden="1">[3]M!#REF!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lg" hidden="1">{"Main Economic Indicators",#N/A,FALSE,"C"}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a" hidden="1">{"Main Economic Indicators",#N/A,FALSE,"C"}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hidden="1">{#N/A,#N/A,FALSE,"I";#N/A,#N/A,FALSE,"J";#N/A,#N/A,FALSE,"K";#N/A,#N/A,FALSE,"L";#N/A,#N/A,FALSE,"M";#N/A,#N/A,FALSE,"N";#N/A,#N/A,FALSE,"O"}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hidden="1">{"WEO",#N/A,FALSE,"T"}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r" hidden="1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 localSheetId="0">Ligji_Buxhetit!$D$1:$J$180</definedName>
    <definedName name="_xlnm.Print_Area">#REF!</definedName>
    <definedName name="Print_Area_table10">#REF!</definedName>
    <definedName name="_xlnm.Print_Titles" localSheetId="0">Ligji_Buxhetit!$1:$4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hidden="1">{"BOP_TAB",#N/A,FALSE,"N";"MIDTERM_TAB",#N/A,FALSE,"O"}</definedName>
    <definedName name="wrn.formula." hidden="1">{#N/A,#N/A,FALSE,"MS"}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hidden="1">{"WEO",#N/A,FALSE,"T"}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52511"/>
</workbook>
</file>

<file path=xl/calcChain.xml><?xml version="1.0" encoding="utf-8"?>
<calcChain xmlns="http://schemas.openxmlformats.org/spreadsheetml/2006/main">
  <c r="H179" i="1" l="1"/>
  <c r="H178" i="1" s="1"/>
  <c r="G179" i="1"/>
  <c r="G178" i="1" s="1"/>
  <c r="F179" i="1"/>
  <c r="H177" i="1"/>
  <c r="G177" i="1"/>
  <c r="G176" i="1" s="1"/>
  <c r="F177" i="1"/>
  <c r="F176" i="1" s="1"/>
  <c r="H175" i="1"/>
  <c r="H174" i="1" s="1"/>
  <c r="G175" i="1"/>
  <c r="I175" i="1" s="1"/>
  <c r="F175" i="1"/>
  <c r="H173" i="1"/>
  <c r="H172" i="1" s="1"/>
  <c r="G173" i="1"/>
  <c r="F173" i="1"/>
  <c r="G172" i="1"/>
  <c r="H171" i="1"/>
  <c r="H170" i="1" s="1"/>
  <c r="G171" i="1"/>
  <c r="I171" i="1" s="1"/>
  <c r="F171" i="1"/>
  <c r="F170" i="1" s="1"/>
  <c r="G170" i="1"/>
  <c r="H169" i="1"/>
  <c r="G169" i="1"/>
  <c r="F169" i="1"/>
  <c r="F168" i="1" s="1"/>
  <c r="G168" i="1"/>
  <c r="H167" i="1"/>
  <c r="G167" i="1"/>
  <c r="I167" i="1" s="1"/>
  <c r="F167" i="1"/>
  <c r="H166" i="1"/>
  <c r="G166" i="1"/>
  <c r="I166" i="1" s="1"/>
  <c r="F166" i="1"/>
  <c r="H165" i="1"/>
  <c r="G165" i="1"/>
  <c r="F165" i="1"/>
  <c r="H164" i="1"/>
  <c r="G164" i="1"/>
  <c r="G159" i="1" s="1"/>
  <c r="F164" i="1"/>
  <c r="H163" i="1"/>
  <c r="G163" i="1"/>
  <c r="F163" i="1"/>
  <c r="H162" i="1"/>
  <c r="G162" i="1"/>
  <c r="I162" i="1" s="1"/>
  <c r="F162" i="1"/>
  <c r="H161" i="1"/>
  <c r="G161" i="1"/>
  <c r="F161" i="1"/>
  <c r="H160" i="1"/>
  <c r="I160" i="1" s="1"/>
  <c r="G160" i="1"/>
  <c r="F160" i="1"/>
  <c r="H158" i="1"/>
  <c r="H157" i="1" s="1"/>
  <c r="G158" i="1"/>
  <c r="G157" i="1" s="1"/>
  <c r="F158" i="1"/>
  <c r="H156" i="1"/>
  <c r="H155" i="1" s="1"/>
  <c r="G156" i="1"/>
  <c r="F156" i="1"/>
  <c r="G155" i="1"/>
  <c r="H154" i="1"/>
  <c r="H153" i="1" s="1"/>
  <c r="G154" i="1"/>
  <c r="G153" i="1" s="1"/>
  <c r="F154" i="1"/>
  <c r="H152" i="1"/>
  <c r="G152" i="1"/>
  <c r="F152" i="1"/>
  <c r="H151" i="1"/>
  <c r="G151" i="1"/>
  <c r="F151" i="1"/>
  <c r="H149" i="1"/>
  <c r="H148" i="1" s="1"/>
  <c r="G149" i="1"/>
  <c r="G148" i="1" s="1"/>
  <c r="I148" i="1" s="1"/>
  <c r="F149" i="1"/>
  <c r="F148" i="1" s="1"/>
  <c r="J148" i="1" s="1"/>
  <c r="H147" i="1"/>
  <c r="H146" i="1" s="1"/>
  <c r="G147" i="1"/>
  <c r="G146" i="1" s="1"/>
  <c r="F147" i="1"/>
  <c r="H145" i="1"/>
  <c r="I145" i="1" s="1"/>
  <c r="J145" i="1" s="1"/>
  <c r="G145" i="1"/>
  <c r="F145" i="1"/>
  <c r="H144" i="1"/>
  <c r="G144" i="1"/>
  <c r="I144" i="1" s="1"/>
  <c r="J144" i="1" s="1"/>
  <c r="F144" i="1"/>
  <c r="F143" i="1" s="1"/>
  <c r="H142" i="1"/>
  <c r="H141" i="1" s="1"/>
  <c r="G142" i="1"/>
  <c r="G141" i="1" s="1"/>
  <c r="I141" i="1" s="1"/>
  <c r="F142" i="1"/>
  <c r="F141" i="1" s="1"/>
  <c r="H140" i="1"/>
  <c r="I140" i="1" s="1"/>
  <c r="G140" i="1"/>
  <c r="F140" i="1"/>
  <c r="H139" i="1"/>
  <c r="G139" i="1"/>
  <c r="I139" i="1" s="1"/>
  <c r="F139" i="1"/>
  <c r="H138" i="1"/>
  <c r="G138" i="1"/>
  <c r="F138" i="1"/>
  <c r="H136" i="1"/>
  <c r="H135" i="1" s="1"/>
  <c r="G136" i="1"/>
  <c r="F136" i="1"/>
  <c r="F135" i="1" s="1"/>
  <c r="G135" i="1"/>
  <c r="H134" i="1"/>
  <c r="H133" i="1" s="1"/>
  <c r="G134" i="1"/>
  <c r="G133" i="1" s="1"/>
  <c r="F134" i="1"/>
  <c r="F133" i="1"/>
  <c r="H132" i="1"/>
  <c r="G132" i="1"/>
  <c r="I132" i="1" s="1"/>
  <c r="F132" i="1"/>
  <c r="H131" i="1"/>
  <c r="H130" i="1"/>
  <c r="G130" i="1"/>
  <c r="F130" i="1"/>
  <c r="H129" i="1"/>
  <c r="G129" i="1"/>
  <c r="I129" i="1" s="1"/>
  <c r="F129" i="1"/>
  <c r="J129" i="1" s="1"/>
  <c r="H128" i="1"/>
  <c r="G128" i="1"/>
  <c r="F128" i="1"/>
  <c r="H126" i="1"/>
  <c r="H125" i="1" s="1"/>
  <c r="G126" i="1"/>
  <c r="I126" i="1" s="1"/>
  <c r="I125" i="1" s="1"/>
  <c r="F126" i="1"/>
  <c r="F125" i="1" s="1"/>
  <c r="H124" i="1"/>
  <c r="G124" i="1"/>
  <c r="G123" i="1" s="1"/>
  <c r="F124" i="1"/>
  <c r="F123" i="1"/>
  <c r="H122" i="1"/>
  <c r="G122" i="1"/>
  <c r="G121" i="1" s="1"/>
  <c r="F122" i="1"/>
  <c r="H121" i="1"/>
  <c r="H120" i="1"/>
  <c r="G120" i="1"/>
  <c r="F120" i="1"/>
  <c r="I119" i="1"/>
  <c r="H119" i="1"/>
  <c r="G119" i="1"/>
  <c r="F119" i="1"/>
  <c r="H118" i="1"/>
  <c r="H117" i="1" s="1"/>
  <c r="G118" i="1"/>
  <c r="G117" i="1" s="1"/>
  <c r="F118" i="1"/>
  <c r="H116" i="1"/>
  <c r="G116" i="1"/>
  <c r="G115" i="1" s="1"/>
  <c r="F116" i="1"/>
  <c r="F115" i="1" s="1"/>
  <c r="H114" i="1"/>
  <c r="G114" i="1"/>
  <c r="I114" i="1" s="1"/>
  <c r="F114" i="1"/>
  <c r="H113" i="1"/>
  <c r="G113" i="1"/>
  <c r="I113" i="1" s="1"/>
  <c r="F113" i="1"/>
  <c r="H112" i="1"/>
  <c r="G112" i="1"/>
  <c r="F112" i="1"/>
  <c r="H111" i="1"/>
  <c r="G111" i="1"/>
  <c r="F111" i="1"/>
  <c r="H109" i="1"/>
  <c r="H108" i="1" s="1"/>
  <c r="G109" i="1"/>
  <c r="G108" i="1" s="1"/>
  <c r="F109" i="1"/>
  <c r="H107" i="1"/>
  <c r="H106" i="1" s="1"/>
  <c r="G107" i="1"/>
  <c r="F107" i="1"/>
  <c r="G106" i="1"/>
  <c r="F106" i="1"/>
  <c r="H105" i="1"/>
  <c r="H104" i="1" s="1"/>
  <c r="G105" i="1"/>
  <c r="I105" i="1" s="1"/>
  <c r="F105" i="1"/>
  <c r="F104" i="1"/>
  <c r="H103" i="1"/>
  <c r="G103" i="1"/>
  <c r="F103" i="1"/>
  <c r="H102" i="1"/>
  <c r="G102" i="1"/>
  <c r="I102" i="1" s="1"/>
  <c r="F102" i="1"/>
  <c r="J102" i="1" s="1"/>
  <c r="H101" i="1"/>
  <c r="G101" i="1"/>
  <c r="F101" i="1"/>
  <c r="H100" i="1"/>
  <c r="H99" i="1" s="1"/>
  <c r="G100" i="1"/>
  <c r="F100" i="1"/>
  <c r="H98" i="1"/>
  <c r="H97" i="1" s="1"/>
  <c r="G98" i="1"/>
  <c r="G97" i="1" s="1"/>
  <c r="F98" i="1"/>
  <c r="H96" i="1"/>
  <c r="G96" i="1"/>
  <c r="I96" i="1" s="1"/>
  <c r="F96" i="1"/>
  <c r="H95" i="1"/>
  <c r="G95" i="1"/>
  <c r="I95" i="1" s="1"/>
  <c r="F95" i="1"/>
  <c r="J95" i="1" s="1"/>
  <c r="H94" i="1"/>
  <c r="I94" i="1" s="1"/>
  <c r="G94" i="1"/>
  <c r="F94" i="1"/>
  <c r="I93" i="1"/>
  <c r="H93" i="1"/>
  <c r="G93" i="1"/>
  <c r="F93" i="1"/>
  <c r="H92" i="1"/>
  <c r="G92" i="1"/>
  <c r="F92" i="1"/>
  <c r="H91" i="1"/>
  <c r="H89" i="1" s="1"/>
  <c r="G91" i="1"/>
  <c r="I91" i="1" s="1"/>
  <c r="F91" i="1"/>
  <c r="H90" i="1"/>
  <c r="G90" i="1"/>
  <c r="F90" i="1"/>
  <c r="H88" i="1"/>
  <c r="G88" i="1"/>
  <c r="F88" i="1"/>
  <c r="H87" i="1"/>
  <c r="G87" i="1"/>
  <c r="F87" i="1"/>
  <c r="H86" i="1"/>
  <c r="G86" i="1"/>
  <c r="F86" i="1"/>
  <c r="H85" i="1"/>
  <c r="G85" i="1"/>
  <c r="G83" i="1" s="1"/>
  <c r="F85" i="1"/>
  <c r="H84" i="1"/>
  <c r="G84" i="1"/>
  <c r="F84" i="1"/>
  <c r="H82" i="1"/>
  <c r="G82" i="1"/>
  <c r="I82" i="1" s="1"/>
  <c r="F82" i="1"/>
  <c r="H81" i="1"/>
  <c r="G81" i="1"/>
  <c r="F81" i="1"/>
  <c r="H80" i="1"/>
  <c r="G80" i="1"/>
  <c r="I80" i="1" s="1"/>
  <c r="F80" i="1"/>
  <c r="I78" i="1"/>
  <c r="H78" i="1"/>
  <c r="G78" i="1"/>
  <c r="F78" i="1"/>
  <c r="J78" i="1" s="1"/>
  <c r="H77" i="1"/>
  <c r="G77" i="1"/>
  <c r="F77" i="1"/>
  <c r="H76" i="1"/>
  <c r="G76" i="1"/>
  <c r="I76" i="1" s="1"/>
  <c r="F76" i="1"/>
  <c r="H75" i="1"/>
  <c r="G75" i="1"/>
  <c r="I75" i="1" s="1"/>
  <c r="F75" i="1"/>
  <c r="H74" i="1"/>
  <c r="G74" i="1"/>
  <c r="F74" i="1"/>
  <c r="H73" i="1"/>
  <c r="G73" i="1"/>
  <c r="I73" i="1" s="1"/>
  <c r="F73" i="1"/>
  <c r="H72" i="1"/>
  <c r="G72" i="1"/>
  <c r="F72" i="1"/>
  <c r="H71" i="1"/>
  <c r="G71" i="1"/>
  <c r="I71" i="1" s="1"/>
  <c r="F71" i="1"/>
  <c r="H70" i="1"/>
  <c r="H69" i="1" s="1"/>
  <c r="G70" i="1"/>
  <c r="F70" i="1"/>
  <c r="H68" i="1"/>
  <c r="G68" i="1"/>
  <c r="I68" i="1" s="1"/>
  <c r="F68" i="1"/>
  <c r="H67" i="1"/>
  <c r="G67" i="1"/>
  <c r="I67" i="1" s="1"/>
  <c r="F67" i="1"/>
  <c r="H66" i="1"/>
  <c r="G66" i="1"/>
  <c r="F66" i="1"/>
  <c r="H65" i="1"/>
  <c r="G65" i="1"/>
  <c r="I65" i="1" s="1"/>
  <c r="F65" i="1"/>
  <c r="H64" i="1"/>
  <c r="G64" i="1"/>
  <c r="F64" i="1"/>
  <c r="H63" i="1"/>
  <c r="G63" i="1"/>
  <c r="G62" i="1" s="1"/>
  <c r="F63" i="1"/>
  <c r="H61" i="1"/>
  <c r="G61" i="1"/>
  <c r="I61" i="1" s="1"/>
  <c r="J61" i="1" s="1"/>
  <c r="F61" i="1"/>
  <c r="H60" i="1"/>
  <c r="G60" i="1"/>
  <c r="I60" i="1" s="1"/>
  <c r="F60" i="1"/>
  <c r="H59" i="1"/>
  <c r="G59" i="1"/>
  <c r="I59" i="1" s="1"/>
  <c r="F59" i="1"/>
  <c r="J59" i="1" s="1"/>
  <c r="H58" i="1"/>
  <c r="I58" i="1" s="1"/>
  <c r="G58" i="1"/>
  <c r="F58" i="1"/>
  <c r="H57" i="1"/>
  <c r="I57" i="1" s="1"/>
  <c r="G57" i="1"/>
  <c r="F57" i="1"/>
  <c r="H56" i="1"/>
  <c r="G56" i="1"/>
  <c r="I56" i="1" s="1"/>
  <c r="J56" i="1" s="1"/>
  <c r="F56" i="1"/>
  <c r="H54" i="1"/>
  <c r="G54" i="1"/>
  <c r="I54" i="1" s="1"/>
  <c r="J54" i="1" s="1"/>
  <c r="F54" i="1"/>
  <c r="H53" i="1"/>
  <c r="G53" i="1"/>
  <c r="I53" i="1" s="1"/>
  <c r="F53" i="1"/>
  <c r="H52" i="1"/>
  <c r="G52" i="1"/>
  <c r="I52" i="1" s="1"/>
  <c r="F52" i="1"/>
  <c r="H51" i="1"/>
  <c r="G51" i="1"/>
  <c r="I51" i="1" s="1"/>
  <c r="F51" i="1"/>
  <c r="F49" i="1" s="1"/>
  <c r="H50" i="1"/>
  <c r="G50" i="1"/>
  <c r="F50" i="1"/>
  <c r="H48" i="1"/>
  <c r="G48" i="1"/>
  <c r="F48" i="1"/>
  <c r="H47" i="1"/>
  <c r="G47" i="1"/>
  <c r="I47" i="1" s="1"/>
  <c r="J47" i="1" s="1"/>
  <c r="F47" i="1"/>
  <c r="H46" i="1"/>
  <c r="G46" i="1"/>
  <c r="I46" i="1" s="1"/>
  <c r="F46" i="1"/>
  <c r="H45" i="1"/>
  <c r="G45" i="1"/>
  <c r="I45" i="1" s="1"/>
  <c r="F45" i="1"/>
  <c r="H44" i="1"/>
  <c r="G44" i="1"/>
  <c r="I44" i="1" s="1"/>
  <c r="F44" i="1"/>
  <c r="H43" i="1"/>
  <c r="G43" i="1"/>
  <c r="F43" i="1"/>
  <c r="H42" i="1"/>
  <c r="H41" i="1"/>
  <c r="G41" i="1"/>
  <c r="F41" i="1"/>
  <c r="H40" i="1"/>
  <c r="G40" i="1"/>
  <c r="F40" i="1"/>
  <c r="H39" i="1"/>
  <c r="G39" i="1"/>
  <c r="I39" i="1" s="1"/>
  <c r="J39" i="1" s="1"/>
  <c r="F39" i="1"/>
  <c r="H38" i="1"/>
  <c r="G38" i="1"/>
  <c r="I38" i="1" s="1"/>
  <c r="F38" i="1"/>
  <c r="H37" i="1"/>
  <c r="G37" i="1"/>
  <c r="I37" i="1" s="1"/>
  <c r="F37" i="1"/>
  <c r="H36" i="1"/>
  <c r="G36" i="1"/>
  <c r="F36" i="1"/>
  <c r="H35" i="1"/>
  <c r="G35" i="1"/>
  <c r="F35" i="1"/>
  <c r="H34" i="1"/>
  <c r="I34" i="1" s="1"/>
  <c r="G34" i="1"/>
  <c r="F34" i="1"/>
  <c r="H33" i="1"/>
  <c r="G33" i="1"/>
  <c r="I33" i="1" s="1"/>
  <c r="F33" i="1"/>
  <c r="H32" i="1"/>
  <c r="G32" i="1"/>
  <c r="I32" i="1" s="1"/>
  <c r="F32" i="1"/>
  <c r="J32" i="1" s="1"/>
  <c r="H31" i="1"/>
  <c r="G31" i="1"/>
  <c r="F31" i="1"/>
  <c r="G30" i="1"/>
  <c r="H29" i="1"/>
  <c r="G29" i="1"/>
  <c r="F29" i="1"/>
  <c r="H28" i="1"/>
  <c r="G28" i="1"/>
  <c r="F28" i="1"/>
  <c r="H27" i="1"/>
  <c r="G27" i="1"/>
  <c r="I27" i="1" s="1"/>
  <c r="J27" i="1" s="1"/>
  <c r="F27" i="1"/>
  <c r="H26" i="1"/>
  <c r="G26" i="1"/>
  <c r="I26" i="1" s="1"/>
  <c r="F26" i="1"/>
  <c r="F22" i="1" s="1"/>
  <c r="H25" i="1"/>
  <c r="G25" i="1"/>
  <c r="F25" i="1"/>
  <c r="H24" i="1"/>
  <c r="G24" i="1"/>
  <c r="F24" i="1"/>
  <c r="H23" i="1"/>
  <c r="I23" i="1" s="1"/>
  <c r="G23" i="1"/>
  <c r="F23" i="1"/>
  <c r="H21" i="1"/>
  <c r="I21" i="1" s="1"/>
  <c r="G21" i="1"/>
  <c r="F21" i="1"/>
  <c r="H20" i="1"/>
  <c r="G20" i="1"/>
  <c r="I20" i="1" s="1"/>
  <c r="F20" i="1"/>
  <c r="H19" i="1"/>
  <c r="G19" i="1"/>
  <c r="I19" i="1" s="1"/>
  <c r="F19" i="1"/>
  <c r="H18" i="1"/>
  <c r="G18" i="1"/>
  <c r="I18" i="1" s="1"/>
  <c r="F18" i="1"/>
  <c r="H17" i="1"/>
  <c r="G17" i="1"/>
  <c r="F17" i="1"/>
  <c r="H16" i="1"/>
  <c r="G16" i="1"/>
  <c r="I16" i="1" s="1"/>
  <c r="F16" i="1"/>
  <c r="H15" i="1"/>
  <c r="G15" i="1"/>
  <c r="I15" i="1" s="1"/>
  <c r="J15" i="1" s="1"/>
  <c r="F15" i="1"/>
  <c r="H14" i="1"/>
  <c r="G14" i="1"/>
  <c r="I14" i="1" s="1"/>
  <c r="F14" i="1"/>
  <c r="H13" i="1"/>
  <c r="G13" i="1"/>
  <c r="F13" i="1"/>
  <c r="H12" i="1"/>
  <c r="H11" i="1"/>
  <c r="H10" i="1" s="1"/>
  <c r="G11" i="1"/>
  <c r="G10" i="1" s="1"/>
  <c r="F11" i="1"/>
  <c r="H9" i="1"/>
  <c r="G9" i="1"/>
  <c r="F9" i="1"/>
  <c r="H8" i="1"/>
  <c r="G8" i="1"/>
  <c r="G7" i="1" s="1"/>
  <c r="F8" i="1"/>
  <c r="H6" i="1"/>
  <c r="H5" i="1" s="1"/>
  <c r="G6" i="1"/>
  <c r="I6" i="1" s="1"/>
  <c r="F6" i="1"/>
  <c r="J105" i="1" l="1"/>
  <c r="J125" i="1"/>
  <c r="J44" i="1"/>
  <c r="J45" i="1"/>
  <c r="J126" i="1"/>
  <c r="J132" i="1"/>
  <c r="H159" i="1"/>
  <c r="I159" i="1" s="1"/>
  <c r="G174" i="1"/>
  <c r="I174" i="1" s="1"/>
  <c r="H7" i="1"/>
  <c r="I7" i="1" s="1"/>
  <c r="H22" i="1"/>
  <c r="I70" i="1"/>
  <c r="J70" i="1" s="1"/>
  <c r="H79" i="1"/>
  <c r="G89" i="1"/>
  <c r="I89" i="1" s="1"/>
  <c r="J93" i="1"/>
  <c r="G104" i="1"/>
  <c r="I104" i="1" s="1"/>
  <c r="J104" i="1" s="1"/>
  <c r="J119" i="1"/>
  <c r="I124" i="1"/>
  <c r="I123" i="1" s="1"/>
  <c r="H143" i="1"/>
  <c r="I152" i="1"/>
  <c r="J152" i="1" s="1"/>
  <c r="I156" i="1"/>
  <c r="J156" i="1" s="1"/>
  <c r="G12" i="1"/>
  <c r="I12" i="1" s="1"/>
  <c r="J18" i="1"/>
  <c r="J21" i="1"/>
  <c r="J23" i="1"/>
  <c r="I25" i="1"/>
  <c r="J25" i="1" s="1"/>
  <c r="I29" i="1"/>
  <c r="J29" i="1" s="1"/>
  <c r="J34" i="1"/>
  <c r="I35" i="1"/>
  <c r="I36" i="1"/>
  <c r="I41" i="1"/>
  <c r="J41" i="1" s="1"/>
  <c r="G42" i="1"/>
  <c r="I42" i="1" s="1"/>
  <c r="G49" i="1"/>
  <c r="G55" i="1"/>
  <c r="J57" i="1"/>
  <c r="F62" i="1"/>
  <c r="J62" i="1" s="1"/>
  <c r="I66" i="1"/>
  <c r="F69" i="1"/>
  <c r="J73" i="1"/>
  <c r="I74" i="1"/>
  <c r="G79" i="1"/>
  <c r="I84" i="1"/>
  <c r="I87" i="1"/>
  <c r="J87" i="1" s="1"/>
  <c r="I88" i="1"/>
  <c r="G99" i="1"/>
  <c r="I99" i="1" s="1"/>
  <c r="I103" i="1"/>
  <c r="J103" i="1" s="1"/>
  <c r="G110" i="1"/>
  <c r="I110" i="1" s="1"/>
  <c r="H110" i="1"/>
  <c r="H123" i="1"/>
  <c r="G127" i="1"/>
  <c r="G131" i="1"/>
  <c r="I131" i="1" s="1"/>
  <c r="I136" i="1"/>
  <c r="J136" i="1" s="1"/>
  <c r="H137" i="1"/>
  <c r="J140" i="1"/>
  <c r="G143" i="1"/>
  <c r="I143" i="1" s="1"/>
  <c r="I149" i="1"/>
  <c r="J160" i="1"/>
  <c r="J162" i="1"/>
  <c r="I163" i="1"/>
  <c r="J171" i="1"/>
  <c r="I177" i="1"/>
  <c r="J177" i="1" s="1"/>
  <c r="I146" i="1"/>
  <c r="J26" i="1"/>
  <c r="I107" i="1"/>
  <c r="J107" i="1" s="1"/>
  <c r="I116" i="1"/>
  <c r="J116" i="1" s="1"/>
  <c r="F127" i="1"/>
  <c r="I130" i="1"/>
  <c r="G137" i="1"/>
  <c r="G150" i="1"/>
  <c r="I150" i="1" s="1"/>
  <c r="I155" i="1"/>
  <c r="I164" i="1"/>
  <c r="I9" i="1"/>
  <c r="J9" i="1" s="1"/>
  <c r="J16" i="1"/>
  <c r="I17" i="1"/>
  <c r="J17" i="1" s="1"/>
  <c r="J20" i="1"/>
  <c r="G22" i="1"/>
  <c r="I28" i="1"/>
  <c r="J28" i="1" s="1"/>
  <c r="H30" i="1"/>
  <c r="J33" i="1"/>
  <c r="J37" i="1"/>
  <c r="J38" i="1"/>
  <c r="I40" i="1"/>
  <c r="J40" i="1" s="1"/>
  <c r="I48" i="1"/>
  <c r="J48" i="1" s="1"/>
  <c r="H49" i="1"/>
  <c r="J52" i="1"/>
  <c r="J53" i="1"/>
  <c r="F55" i="1"/>
  <c r="J60" i="1"/>
  <c r="I64" i="1"/>
  <c r="J64" i="1" s="1"/>
  <c r="H62" i="1"/>
  <c r="J67" i="1"/>
  <c r="J68" i="1"/>
  <c r="I72" i="1"/>
  <c r="J72" i="1" s="1"/>
  <c r="J75" i="1"/>
  <c r="J76" i="1"/>
  <c r="I77" i="1"/>
  <c r="F79" i="1"/>
  <c r="I81" i="1"/>
  <c r="J81" i="1" s="1"/>
  <c r="I86" i="1"/>
  <c r="J86" i="1" s="1"/>
  <c r="J91" i="1"/>
  <c r="I92" i="1"/>
  <c r="J92" i="1" s="1"/>
  <c r="J94" i="1"/>
  <c r="J96" i="1"/>
  <c r="I97" i="1"/>
  <c r="I100" i="1"/>
  <c r="J100" i="1" s="1"/>
  <c r="I108" i="1"/>
  <c r="J113" i="1"/>
  <c r="J114" i="1"/>
  <c r="I117" i="1"/>
  <c r="I120" i="1"/>
  <c r="J120" i="1" s="1"/>
  <c r="G125" i="1"/>
  <c r="H127" i="1"/>
  <c r="J139" i="1"/>
  <c r="J149" i="1"/>
  <c r="H150" i="1"/>
  <c r="I153" i="1"/>
  <c r="I157" i="1"/>
  <c r="I161" i="1"/>
  <c r="J161" i="1" s="1"/>
  <c r="I165" i="1"/>
  <c r="J165" i="1" s="1"/>
  <c r="I169" i="1"/>
  <c r="J169" i="1" s="1"/>
  <c r="I172" i="1"/>
  <c r="J175" i="1"/>
  <c r="J124" i="1"/>
  <c r="J130" i="1"/>
  <c r="J143" i="1"/>
  <c r="J164" i="1"/>
  <c r="I22" i="1"/>
  <c r="J22" i="1" s="1"/>
  <c r="J6" i="1"/>
  <c r="J14" i="1"/>
  <c r="J19" i="1"/>
  <c r="J36" i="1"/>
  <c r="J46" i="1"/>
  <c r="I62" i="1"/>
  <c r="J66" i="1"/>
  <c r="J71" i="1"/>
  <c r="J74" i="1"/>
  <c r="J88" i="1"/>
  <c r="J167" i="1"/>
  <c r="I170" i="1"/>
  <c r="J170" i="1" s="1"/>
  <c r="J58" i="1"/>
  <c r="J82" i="1"/>
  <c r="I10" i="1"/>
  <c r="I49" i="1"/>
  <c r="J77" i="1"/>
  <c r="I127" i="1"/>
  <c r="J127" i="1" s="1"/>
  <c r="I133" i="1"/>
  <c r="J133" i="1" s="1"/>
  <c r="J141" i="1"/>
  <c r="J179" i="1"/>
  <c r="J178" i="1" s="1"/>
  <c r="J49" i="1"/>
  <c r="I79" i="1"/>
  <c r="J80" i="1"/>
  <c r="J84" i="1"/>
  <c r="J123" i="1"/>
  <c r="I135" i="1"/>
  <c r="J163" i="1"/>
  <c r="J13" i="1"/>
  <c r="J35" i="1"/>
  <c r="J65" i="1"/>
  <c r="I106" i="1"/>
  <c r="J106" i="1" s="1"/>
  <c r="J135" i="1"/>
  <c r="J166" i="1"/>
  <c r="H83" i="1"/>
  <c r="I83" i="1" s="1"/>
  <c r="H115" i="1"/>
  <c r="I115" i="1" s="1"/>
  <c r="J115" i="1" s="1"/>
  <c r="F117" i="1"/>
  <c r="J117" i="1" s="1"/>
  <c r="I118" i="1"/>
  <c r="J118" i="1" s="1"/>
  <c r="I134" i="1"/>
  <c r="J134" i="1" s="1"/>
  <c r="I142" i="1"/>
  <c r="J142" i="1" s="1"/>
  <c r="F157" i="1"/>
  <c r="J157" i="1" s="1"/>
  <c r="I158" i="1"/>
  <c r="J158" i="1" s="1"/>
  <c r="F42" i="1"/>
  <c r="I43" i="1"/>
  <c r="J43" i="1" s="1"/>
  <c r="G69" i="1"/>
  <c r="F146" i="1"/>
  <c r="J146" i="1" s="1"/>
  <c r="I147" i="1"/>
  <c r="J147" i="1" s="1"/>
  <c r="H168" i="1"/>
  <c r="I168" i="1" s="1"/>
  <c r="J168" i="1" s="1"/>
  <c r="H176" i="1"/>
  <c r="H180" i="1" s="1"/>
  <c r="F178" i="1"/>
  <c r="I179" i="1"/>
  <c r="I178" i="1" s="1"/>
  <c r="F5" i="1"/>
  <c r="G5" i="1"/>
  <c r="F10" i="1"/>
  <c r="I8" i="1"/>
  <c r="J8" i="1" s="1"/>
  <c r="I24" i="1"/>
  <c r="J24" i="1" s="1"/>
  <c r="J51" i="1"/>
  <c r="I112" i="1"/>
  <c r="J112" i="1" s="1"/>
  <c r="I128" i="1"/>
  <c r="J128" i="1" s="1"/>
  <c r="F159" i="1"/>
  <c r="I85" i="1"/>
  <c r="J85" i="1" s="1"/>
  <c r="I101" i="1"/>
  <c r="J101" i="1" s="1"/>
  <c r="F108" i="1"/>
  <c r="J108" i="1" s="1"/>
  <c r="I109" i="1"/>
  <c r="J109" i="1" s="1"/>
  <c r="F172" i="1"/>
  <c r="J172" i="1" s="1"/>
  <c r="I173" i="1"/>
  <c r="J173" i="1" s="1"/>
  <c r="I11" i="1"/>
  <c r="J11" i="1" s="1"/>
  <c r="F7" i="1"/>
  <c r="F12" i="1"/>
  <c r="J12" i="1" s="1"/>
  <c r="I13" i="1"/>
  <c r="I50" i="1"/>
  <c r="J50" i="1" s="1"/>
  <c r="H55" i="1"/>
  <c r="I55" i="1" s="1"/>
  <c r="J55" i="1" s="1"/>
  <c r="F89" i="1"/>
  <c r="J89" i="1" s="1"/>
  <c r="I90" i="1"/>
  <c r="J90" i="1" s="1"/>
  <c r="F97" i="1"/>
  <c r="J97" i="1" s="1"/>
  <c r="I98" i="1"/>
  <c r="J98" i="1" s="1"/>
  <c r="F121" i="1"/>
  <c r="I122" i="1"/>
  <c r="I121" i="1" s="1"/>
  <c r="F137" i="1"/>
  <c r="I138" i="1"/>
  <c r="I137" i="1" s="1"/>
  <c r="F153" i="1"/>
  <c r="J153" i="1" s="1"/>
  <c r="I154" i="1"/>
  <c r="J154" i="1" s="1"/>
  <c r="F30" i="1"/>
  <c r="I31" i="1"/>
  <c r="I30" i="1" s="1"/>
  <c r="I63" i="1"/>
  <c r="J63" i="1" s="1"/>
  <c r="F110" i="1"/>
  <c r="J110" i="1" s="1"/>
  <c r="I111" i="1"/>
  <c r="J111" i="1" s="1"/>
  <c r="F150" i="1"/>
  <c r="I151" i="1"/>
  <c r="J151" i="1" s="1"/>
  <c r="F174" i="1"/>
  <c r="J174" i="1" s="1"/>
  <c r="F83" i="1"/>
  <c r="F99" i="1"/>
  <c r="J99" i="1" s="1"/>
  <c r="F131" i="1"/>
  <c r="J131" i="1" s="1"/>
  <c r="F155" i="1"/>
  <c r="J155" i="1" s="1"/>
  <c r="J42" i="1" l="1"/>
  <c r="J31" i="1"/>
  <c r="J30" i="1" s="1"/>
  <c r="J138" i="1"/>
  <c r="J137" i="1" s="1"/>
  <c r="I69" i="1"/>
  <c r="J69" i="1" s="1"/>
  <c r="J150" i="1"/>
  <c r="J7" i="1"/>
  <c r="J159" i="1"/>
  <c r="I176" i="1"/>
  <c r="J176" i="1" s="1"/>
  <c r="J10" i="1"/>
  <c r="J121" i="1"/>
  <c r="J122" i="1"/>
  <c r="F180" i="1"/>
  <c r="G180" i="1"/>
  <c r="I5" i="1"/>
  <c r="I180" i="1" s="1"/>
  <c r="J83" i="1"/>
  <c r="J79" i="1"/>
  <c r="J5" i="1" l="1"/>
  <c r="J180" i="1" s="1"/>
</calcChain>
</file>

<file path=xl/sharedStrings.xml><?xml version="1.0" encoding="utf-8"?>
<sst xmlns="http://schemas.openxmlformats.org/spreadsheetml/2006/main" count="383" uniqueCount="326">
  <si>
    <t>Kodi</t>
  </si>
  <si>
    <t>Emertimi i Institucionit / Programit</t>
  </si>
  <si>
    <t xml:space="preserve">Totali i Shp. Korrente </t>
  </si>
  <si>
    <t>Shpenzimet Kapitale</t>
  </si>
  <si>
    <t>Totali i Shpenzimeve Buxhetore</t>
  </si>
  <si>
    <t>min</t>
  </si>
  <si>
    <t>Financim i Brendshem</t>
  </si>
  <si>
    <t>Financimi i
Huaj</t>
  </si>
  <si>
    <t>Totali i Shp. Kapitale</t>
  </si>
  <si>
    <t>s</t>
  </si>
  <si>
    <t>Presidenca</t>
  </si>
  <si>
    <t>Kuvendi</t>
  </si>
  <si>
    <t>Kryeministria</t>
  </si>
  <si>
    <t>Ministria e Drejtesise</t>
  </si>
  <si>
    <t>Ministria e Brendshme</t>
  </si>
  <si>
    <t>Ministria e Mbrojtjes</t>
  </si>
  <si>
    <t>Sherbimi Informativ Shteteror</t>
  </si>
  <si>
    <t>Drejtoria e Radio Televizionit</t>
  </si>
  <si>
    <t>Drejtoria e Pergjithshme e Arkivave</t>
  </si>
  <si>
    <t>Akademia e Shkences</t>
  </si>
  <si>
    <t>Kontrolli Larte  i Shtetit</t>
  </si>
  <si>
    <t>Prokuroria e Pergjithshme</t>
  </si>
  <si>
    <t>Gjykata Kushtetuese</t>
  </si>
  <si>
    <t>Agjensia Telegrafike Shqiptare</t>
  </si>
  <si>
    <t>Partite Politike</t>
  </si>
  <si>
    <t>Instituti Statistikes</t>
  </si>
  <si>
    <t>Shkolla e Magjistratures</t>
  </si>
  <si>
    <t>Fondi i Zhvillimit Shqiptar</t>
  </si>
  <si>
    <t>Qendra Kombetare e Kinematografise</t>
  </si>
  <si>
    <t>Institucionet e sistemit te drejtesise</t>
  </si>
  <si>
    <t>Avokati i Popullit</t>
  </si>
  <si>
    <t>Komisioneri per Mbikqyrjen e Sherbimit Civil</t>
  </si>
  <si>
    <t>Komisioni Qendror i Zgjedhjeve</t>
  </si>
  <si>
    <t>Inspektorati i Lartë i Deklarimit dhe Kontrollit të Pasurive dhe Konfliktit të Interesave </t>
  </si>
  <si>
    <t>Autoriteti i Konkurences</t>
  </si>
  <si>
    <t>Keshilli Kombetar i Kontabilitetit</t>
  </si>
  <si>
    <t>Institucione te tjera Qeveritare</t>
  </si>
  <si>
    <t>Mbeshtetje per Shoqerine Civile</t>
  </si>
  <si>
    <t>Planifikimi, Menaxhimi dhe Administrimi</t>
  </si>
  <si>
    <t>Komisioneri për te Drejten e Informimit dhe  Mbrojtjen e të Dhënave Personale</t>
  </si>
  <si>
    <t>Komisioneri per Mbrojtjen nga Diskriminimi</t>
  </si>
  <si>
    <t>Instituti i Studimeve te Krimeve te Komunizmit</t>
  </si>
  <si>
    <t>TOTALI</t>
  </si>
  <si>
    <t>11120</t>
  </si>
  <si>
    <t>Veprimtaria e Presidentit</t>
  </si>
  <si>
    <t>2</t>
  </si>
  <si>
    <t>21110</t>
  </si>
  <si>
    <t>21120</t>
  </si>
  <si>
    <t>Veprimtaria Ligjvenese</t>
  </si>
  <si>
    <t>3</t>
  </si>
  <si>
    <t>31110</t>
  </si>
  <si>
    <t>Ministria e Ekonomise dhe Inovacionit</t>
  </si>
  <si>
    <t>Mbeshtetje per Inovacionin dhe teknologjinë</t>
  </si>
  <si>
    <t>Mbeshtetje per Zhvillim Ekonomik</t>
  </si>
  <si>
    <t>Mbeshtetje per Mbikq. e Tregut, Infrast. e Ciles. dhe Pron. Industr.</t>
  </si>
  <si>
    <t>Sigurimi Shoqeror</t>
  </si>
  <si>
    <t>Tregu i Punes</t>
  </si>
  <si>
    <t>Inspektimi ne Pune</t>
  </si>
  <si>
    <t>Arsimi i  Mesem (profesional)</t>
  </si>
  <si>
    <t>Strehimi</t>
  </si>
  <si>
    <t>5</t>
  </si>
  <si>
    <t xml:space="preserve">Ministria e Bujqesise dhe Zhvillimit Rural </t>
  </si>
  <si>
    <t>51110</t>
  </si>
  <si>
    <t>54220</t>
  </si>
  <si>
    <t>Siguria ushqimore dhe mbrojtja e konsumatorit</t>
  </si>
  <si>
    <t>54240</t>
  </si>
  <si>
    <t>Menaxhimi i infrastruktures se kullimit dhe ujitjes</t>
  </si>
  <si>
    <t>54250</t>
  </si>
  <si>
    <t>Zhvillimi Rural duke mbesht. Prodh. Bujq, Blek, Agroind dhe Market.</t>
  </si>
  <si>
    <t>54860</t>
  </si>
  <si>
    <t>Keshillimi dhe Informacioni Bujqesor</t>
  </si>
  <si>
    <t>55470</t>
  </si>
  <si>
    <t>Menaxhimi qendrueshem i tokes bujqesore</t>
  </si>
  <si>
    <t>54230</t>
  </si>
  <si>
    <t>Mbeshtetje per Peshkimin</t>
  </si>
  <si>
    <t>6</t>
  </si>
  <si>
    <t>Ministria e Infrastruktures dhe Energjise</t>
  </si>
  <si>
    <t>61110</t>
  </si>
  <si>
    <t>64520</t>
  </si>
  <si>
    <t>Transporti rrugor</t>
  </si>
  <si>
    <t>64540</t>
  </si>
  <si>
    <t>Transporti Detar</t>
  </si>
  <si>
    <t>64550</t>
  </si>
  <si>
    <t>Transporti Hekurudhor</t>
  </si>
  <si>
    <t>64560</t>
  </si>
  <si>
    <t>Transporti Ajror</t>
  </si>
  <si>
    <t>64610</t>
  </si>
  <si>
    <t>Mbështetje për rrjetet e komunikacionit</t>
  </si>
  <si>
    <t>66370</t>
  </si>
  <si>
    <t>Furnizimi me Uje dhe Kanalizime</t>
  </si>
  <si>
    <t>64320</t>
  </si>
  <si>
    <t>Mbeshtetje per Energjine</t>
  </si>
  <si>
    <t>64430</t>
  </si>
  <si>
    <t xml:space="preserve">Mbeshtetje per Burimet Natyrore </t>
  </si>
  <si>
    <t>64440</t>
  </si>
  <si>
    <t>Mbeshtetje per Industrine</t>
  </si>
  <si>
    <t>66180</t>
  </si>
  <si>
    <t xml:space="preserve">Planifikimi Urban </t>
  </si>
  <si>
    <t>10</t>
  </si>
  <si>
    <t xml:space="preserve">Ministria e Financave </t>
  </si>
  <si>
    <t>101110</t>
  </si>
  <si>
    <t>101120</t>
  </si>
  <si>
    <t>Menaxhimi i Shpenzimeve Publike</t>
  </si>
  <si>
    <t>101130</t>
  </si>
  <si>
    <t>Ekzekutimi i Pagesave te Ndryshme</t>
  </si>
  <si>
    <t>101140</t>
  </si>
  <si>
    <t>Menaxhimi i te Ardhurave Tatimore</t>
  </si>
  <si>
    <t>101150</t>
  </si>
  <si>
    <t>Menaxhimi i te Ardhurave Doganore</t>
  </si>
  <si>
    <t>101160</t>
  </si>
  <si>
    <t>Lufta kunder Transaksioneve Financiare Jo-Ligjore</t>
  </si>
  <si>
    <t>11</t>
  </si>
  <si>
    <t>Ministria e Arsimit</t>
  </si>
  <si>
    <t>111110</t>
  </si>
  <si>
    <t>119120</t>
  </si>
  <si>
    <t>Arsimi Baze (perfshire parashkollorin)</t>
  </si>
  <si>
    <t>119230</t>
  </si>
  <si>
    <t>Arsimi i Mesem (i pergjithshem)</t>
  </si>
  <si>
    <t>119450</t>
  </si>
  <si>
    <t>Arsimi Universitar</t>
  </si>
  <si>
    <t>119770</t>
  </si>
  <si>
    <t>Fonde per Shkencen</t>
  </si>
  <si>
    <t>12</t>
  </si>
  <si>
    <t>Ministria e Kultures, Turizmit dhe Sportit</t>
  </si>
  <si>
    <t>121110</t>
  </si>
  <si>
    <t>128220</t>
  </si>
  <si>
    <t xml:space="preserve">Trashegimia Kulturore dhe Muzete </t>
  </si>
  <si>
    <t>128230</t>
  </si>
  <si>
    <t xml:space="preserve">Arti dhe Kultura </t>
  </si>
  <si>
    <t>264760</t>
  </si>
  <si>
    <t>Zhvillimi i Turizmit</t>
  </si>
  <si>
    <t>118140</t>
  </si>
  <si>
    <t xml:space="preserve">Zhvillimi i Sportit </t>
  </si>
  <si>
    <t>878610</t>
  </si>
  <si>
    <t xml:space="preserve">Mbështetje për Rininë dhe Fëmijët </t>
  </si>
  <si>
    <t>13</t>
  </si>
  <si>
    <t>131110</t>
  </si>
  <si>
    <t>137220</t>
  </si>
  <si>
    <t>Sherbimet e Kujdesit Paresor</t>
  </si>
  <si>
    <t>137330</t>
  </si>
  <si>
    <t>Sherbimet e Kujdesit Dytesor</t>
  </si>
  <si>
    <t>137450</t>
  </si>
  <si>
    <t>Sherbimet e Shendetit Publik</t>
  </si>
  <si>
    <t>1310430</t>
  </si>
  <si>
    <t>Perkujdesi Social</t>
  </si>
  <si>
    <t>131190</t>
  </si>
  <si>
    <t>Rehabilitimi  i te Perndjekurve Politik</t>
  </si>
  <si>
    <t>14</t>
  </si>
  <si>
    <t>141110</t>
  </si>
  <si>
    <t>143310</t>
  </si>
  <si>
    <t>Ndihma Juridike</t>
  </si>
  <si>
    <t>141120</t>
  </si>
  <si>
    <t>Publikimet Zyrtare</t>
  </si>
  <si>
    <t>141130</t>
  </si>
  <si>
    <t>Mjekesia Ligjore</t>
  </si>
  <si>
    <t>143440</t>
  </si>
  <si>
    <t>Sistemi i Burgjeve</t>
  </si>
  <si>
    <t>143350</t>
  </si>
  <si>
    <t>Sherbimi i Permbarimit Gjyqesor</t>
  </si>
  <si>
    <t>141160</t>
  </si>
  <si>
    <t>Sherbimet per çeshtjet e biresimeve</t>
  </si>
  <si>
    <t>141180</t>
  </si>
  <si>
    <t>Sherbimi i Kthimit dhe Kompensimit te Pronave</t>
  </si>
  <si>
    <t>143490</t>
  </si>
  <si>
    <t>Sherbimi i Proves</t>
  </si>
  <si>
    <t>15</t>
  </si>
  <si>
    <t>Ministria e Evropes dhe Puneve te Jashtme</t>
  </si>
  <si>
    <t>151110</t>
  </si>
  <si>
    <t>151120</t>
  </si>
  <si>
    <t>Mbeshtetje diplomatike jashte shtetit</t>
  </si>
  <si>
    <t>151130</t>
  </si>
  <si>
    <t>Aktiviteti diplomatik dhe konsullor i MPJ</t>
  </si>
  <si>
    <t>16</t>
  </si>
  <si>
    <t>161110</t>
  </si>
  <si>
    <t>163140</t>
  </si>
  <si>
    <t>Policia e Shtetit</t>
  </si>
  <si>
    <t>163150</t>
  </si>
  <si>
    <t>Garda e Republikes</t>
  </si>
  <si>
    <t>161160</t>
  </si>
  <si>
    <t>Prefekturat dhe Funksionet e Deleguara te Pushtetit Vendor</t>
  </si>
  <si>
    <t>161170</t>
  </si>
  <si>
    <t>Sherbimi i Gjendjes Civile</t>
  </si>
  <si>
    <t>17</t>
  </si>
  <si>
    <t>171110</t>
  </si>
  <si>
    <t>172120</t>
  </si>
  <si>
    <t>Forcat e Luftimit</t>
  </si>
  <si>
    <t>179430</t>
  </si>
  <si>
    <t>Arsimi Ushtarak</t>
  </si>
  <si>
    <t>172150</t>
  </si>
  <si>
    <t>Mbeshtetja e Luftimit</t>
  </si>
  <si>
    <t>177340</t>
  </si>
  <si>
    <t>Mbeshtetje per Shendetesine</t>
  </si>
  <si>
    <t>1710270</t>
  </si>
  <si>
    <t>Mbeshtetje Sociale per Ushtaraket</t>
  </si>
  <si>
    <t>1710910</t>
  </si>
  <si>
    <t xml:space="preserve">Emergjencat Civile </t>
  </si>
  <si>
    <t>18</t>
  </si>
  <si>
    <t>183520</t>
  </si>
  <si>
    <t>Veprimtaria Informative Shteterore</t>
  </si>
  <si>
    <t>19</t>
  </si>
  <si>
    <t>198310</t>
  </si>
  <si>
    <t xml:space="preserve">Sherbimet per shqiptaret jashte kufirit </t>
  </si>
  <si>
    <t>198520</t>
  </si>
  <si>
    <t>Projekte teknike per futjen e teknologjive te reja</t>
  </si>
  <si>
    <t>198330</t>
  </si>
  <si>
    <t>Prodhime filmike ose veprimtari artistike mbarekombetare</t>
  </si>
  <si>
    <t>198340</t>
  </si>
  <si>
    <t>Orkestra simfonike e RTSH dhe Kinematografise</t>
  </si>
  <si>
    <t>20</t>
  </si>
  <si>
    <t>201110</t>
  </si>
  <si>
    <t>22</t>
  </si>
  <si>
    <t>221520</t>
  </si>
  <si>
    <t xml:space="preserve">Veprimtaria Akademike </t>
  </si>
  <si>
    <t>24</t>
  </si>
  <si>
    <t>241120</t>
  </si>
  <si>
    <t>Veprimtaria Audituese e KLSH</t>
  </si>
  <si>
    <t>26</t>
  </si>
  <si>
    <t>261110</t>
  </si>
  <si>
    <t>265320</t>
  </si>
  <si>
    <t>Programe per mbrojtjen e Mjedisit</t>
  </si>
  <si>
    <t>264260</t>
  </si>
  <si>
    <t>Administrimi i Pyjeve</t>
  </si>
  <si>
    <t>266220</t>
  </si>
  <si>
    <t>Menaxhimi i Mbetjeve Urbane</t>
  </si>
  <si>
    <t>28</t>
  </si>
  <si>
    <t>281110</t>
  </si>
  <si>
    <t>29</t>
  </si>
  <si>
    <t>Këshilli I Lartë I Gjyqësor</t>
  </si>
  <si>
    <t>291110</t>
  </si>
  <si>
    <t>291140</t>
  </si>
  <si>
    <t>Mbështetje për teknologjinë e sistemit të drejtësisë</t>
  </si>
  <si>
    <t>293310</t>
  </si>
  <si>
    <t>Buxheti Gjyqesor</t>
  </si>
  <si>
    <t>30</t>
  </si>
  <si>
    <t>303320</t>
  </si>
  <si>
    <t>Veprimtaria Gjyqesore Kushtetuese</t>
  </si>
  <si>
    <t>31</t>
  </si>
  <si>
    <t>318320</t>
  </si>
  <si>
    <t>Veprimtaria Telegrafike e ATSH-se</t>
  </si>
  <si>
    <t>35</t>
  </si>
  <si>
    <t>Këshilli I Lartë I Prokurorisë</t>
  </si>
  <si>
    <t>351110</t>
  </si>
  <si>
    <t>Veprimtaria e KLP</t>
  </si>
  <si>
    <t>40</t>
  </si>
  <si>
    <t>401110</t>
  </si>
  <si>
    <t>Mbeshtetje per Partite Politike</t>
  </si>
  <si>
    <t>401120</t>
  </si>
  <si>
    <t>Mbeshtetje per Shoqatat</t>
  </si>
  <si>
    <t>401130</t>
  </si>
  <si>
    <t>Mbeshtetje per Organizatat e Veteraneve me Status</t>
  </si>
  <si>
    <t>41</t>
  </si>
  <si>
    <t>Struktura e Posaçme kundër Korrupsionit dhe Krimit të Organizuar</t>
  </si>
  <si>
    <t>413390</t>
  </si>
  <si>
    <t>Veprimtaria e SPAK</t>
  </si>
  <si>
    <t>50</t>
  </si>
  <si>
    <t>501320</t>
  </si>
  <si>
    <t xml:space="preserve">Veprimtaria Statistikore </t>
  </si>
  <si>
    <t>55</t>
  </si>
  <si>
    <t>559820</t>
  </si>
  <si>
    <t>Veprimtaria Arsimore</t>
  </si>
  <si>
    <t>56</t>
  </si>
  <si>
    <t>566210</t>
  </si>
  <si>
    <t>Programe Zhvillimi</t>
  </si>
  <si>
    <t>566220</t>
  </si>
  <si>
    <t>Infrastruktura Vendore dhe Rajonale</t>
  </si>
  <si>
    <t>564230</t>
  </si>
  <si>
    <t>Programi "100 Fshatrat"</t>
  </si>
  <si>
    <t>57</t>
  </si>
  <si>
    <t>578220</t>
  </si>
  <si>
    <t>Mbeshtetja e veprimtarise kinematografike</t>
  </si>
  <si>
    <t>63</t>
  </si>
  <si>
    <t>633320</t>
  </si>
  <si>
    <t>Veprimtaria e Inspektoriatit te Larte te Drejtesise</t>
  </si>
  <si>
    <t>633340</t>
  </si>
  <si>
    <t>Veprimtaria e apelimit të rivlerësimit kalimtar</t>
  </si>
  <si>
    <t>66</t>
  </si>
  <si>
    <t>663320</t>
  </si>
  <si>
    <t>Sherbimi i avokatise</t>
  </si>
  <si>
    <t>67</t>
  </si>
  <si>
    <t>671110</t>
  </si>
  <si>
    <t>73</t>
  </si>
  <si>
    <t>731610</t>
  </si>
  <si>
    <t>731620</t>
  </si>
  <si>
    <t>Zgjedhjet e pergjithshme dhe lokale</t>
  </si>
  <si>
    <t>76</t>
  </si>
  <si>
    <t>761110</t>
  </si>
  <si>
    <t>77</t>
  </si>
  <si>
    <t>774120</t>
  </si>
  <si>
    <t>Mbikqyrja e tregut &amp; Garantimi i konkurences</t>
  </si>
  <si>
    <t>82</t>
  </si>
  <si>
    <t>821110</t>
  </si>
  <si>
    <t>87</t>
  </si>
  <si>
    <t>871320</t>
  </si>
  <si>
    <t>Sherbime Qeveritare</t>
  </si>
  <si>
    <t>871130</t>
  </si>
  <si>
    <t>Sherbimi i Prokurimit Publik</t>
  </si>
  <si>
    <t>875640</t>
  </si>
  <si>
    <t>Administrimi I ujrave</t>
  </si>
  <si>
    <t>873310</t>
  </si>
  <si>
    <t>Sherbimi i Avokatise Shteterore</t>
  </si>
  <si>
    <t>871150</t>
  </si>
  <si>
    <t>Sherbime te tjera</t>
  </si>
  <si>
    <t>871140</t>
  </si>
  <si>
    <t>e-Qeverisja</t>
  </si>
  <si>
    <t>871330</t>
  </si>
  <si>
    <t>Menaxhimi dhe Zhvillimi i Administrates Publike</t>
  </si>
  <si>
    <t>878480</t>
  </si>
  <si>
    <t>Mbeshtetje per Kultet Fetare</t>
  </si>
  <si>
    <t>88</t>
  </si>
  <si>
    <t>881110</t>
  </si>
  <si>
    <t>89</t>
  </si>
  <si>
    <t>891110</t>
  </si>
  <si>
    <t>90</t>
  </si>
  <si>
    <t>Komisioni I Prokurimit Publik</t>
  </si>
  <si>
    <t>901110</t>
  </si>
  <si>
    <t>91</t>
  </si>
  <si>
    <t>911110</t>
  </si>
  <si>
    <t>92</t>
  </si>
  <si>
    <t>921110</t>
  </si>
  <si>
    <t>95</t>
  </si>
  <si>
    <t>Autoriteti per te Drejten e Informimit</t>
  </si>
  <si>
    <t>951110</t>
  </si>
  <si>
    <t>Ministria e Shendetesise dhe Mireqenies Sociale</t>
  </si>
  <si>
    <t>Ministria e Mjedisit</t>
  </si>
  <si>
    <r>
      <rPr>
        <b/>
        <sz val="11"/>
        <color rgb="FFFF0000"/>
        <rFont val="Arial"/>
        <family val="2"/>
      </rPr>
      <t>AN 2025</t>
    </r>
    <r>
      <rPr>
        <b/>
        <sz val="11"/>
        <rFont val="Arial"/>
        <family val="2"/>
      </rPr>
      <t xml:space="preserve"> - SIPAS MINISTRIVE TE LINJES DHE INSTITUCIONEVE BUXHETORE (</t>
    </r>
    <r>
      <rPr>
        <b/>
        <sz val="11"/>
        <color rgb="FFFF0000"/>
        <rFont val="Arial"/>
        <family val="2"/>
      </rPr>
      <t>ne 000/LEK</t>
    </r>
    <r>
      <rPr>
        <b/>
        <sz val="11"/>
        <rFont val="Arial"/>
        <family val="2"/>
      </rPr>
      <t>)</t>
    </r>
  </si>
  <si>
    <t>AN 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</si>
</sst>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  <numFmt numFmtId="165" formatCode="000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&quot;               &quot;@"/>
    <numFmt numFmtId="171" formatCode="#,##0.0"/>
    <numFmt numFmtId="172" formatCode="_(* #,##0_);_(* \(#,##0\);_(* &quot;-&quot;??_);_(@_)"/>
    <numFmt numFmtId="173" formatCode="_-* #,##0.00_-;\-* #,##0.00_-;_-* &quot;-&quot;??_-;_-@_-"/>
    <numFmt numFmtId="174" formatCode="_-* #,##0.00_L_e_k_-;\-* #,##0.00_L_e_k_-;_-* &quot;-&quot;??_L_e_k_-;_-@_-"/>
    <numFmt numFmtId="175" formatCode="#,##0.000"/>
    <numFmt numFmtId="176" formatCode="mmmm\ d\,\ yyyy"/>
    <numFmt numFmtId="177" formatCode="_([$€]* #,##0.00_);_([$€]* \(#,##0.00\);_([$€]* &quot;-&quot;??_);_(@_)"/>
    <numFmt numFmtId="178" formatCode="0.0%"/>
    <numFmt numFmtId="179" formatCode="#,##0\ &quot;Kč&quot;;\-#,##0\ &quot;Kč&quot;"/>
    <numFmt numFmtId="180" formatCode="_-* #,##0_-;\-* #,##0_-;_-* &quot;-&quot;_-;_-@_-"/>
    <numFmt numFmtId="181" formatCode="_-&quot;¢&quot;* #,##0_-;\-&quot;¢&quot;* #,##0_-;_-&quot;¢&quot;* &quot;-&quot;_-;_-@_-"/>
    <numFmt numFmtId="182" formatCode="_-&quot;¢&quot;* #,##0.00_-;\-&quot;¢&quot;* #,##0.00_-;_-&quot;¢&quot;* &quot;-&quot;??_-;_-@_-"/>
    <numFmt numFmtId="183" formatCode="[&gt;=0.05]#,##0.0;[&lt;=-0.05]\-#,##0.0;?0.0"/>
    <numFmt numFmtId="184" formatCode="[Black]#,##0.0;[Black]\-#,##0.0;;"/>
    <numFmt numFmtId="185" formatCode="[Black][&gt;0.05]#,##0.0;[Black][&lt;-0.05]\-#,##0.0;;"/>
    <numFmt numFmtId="186" formatCode="[Black][&gt;0.5]#,##0;[Black][&lt;-0.5]\-#,##0;;"/>
    <numFmt numFmtId="187" formatCode="#,##0.0____"/>
    <numFmt numFmtId="188" formatCode="General\ \ \ \ \ \ "/>
    <numFmt numFmtId="189" formatCode="0.0\ \ \ \ \ \ \ \ "/>
    <numFmt numFmtId="190" formatCode="mmmm\ yyyy"/>
    <numFmt numFmtId="191" formatCode="0.0"/>
    <numFmt numFmtId="192" formatCode="\$#,##0.00\ ;\(\$#,##0.00\)"/>
  </numFmts>
  <fonts count="44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MS Sans Serif"/>
      <family val="2"/>
      <charset val="238"/>
    </font>
    <font>
      <b/>
      <sz val="8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  <charset val="238"/>
    </font>
    <font>
      <sz val="12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Times"/>
      <family val="1"/>
    </font>
    <font>
      <sz val="11"/>
      <color indexed="8"/>
      <name val="Calibri"/>
      <family val="2"/>
    </font>
    <font>
      <sz val="9"/>
      <name val="Times"/>
      <family val="1"/>
    </font>
    <font>
      <sz val="8"/>
      <name val="Arial"/>
      <family val="2"/>
      <charset val="238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  <charset val="238"/>
    </font>
    <font>
      <sz val="10"/>
      <name val="CTimesRoman"/>
    </font>
    <font>
      <sz val="10"/>
      <name val="Times New Roman"/>
      <family val="1"/>
      <charset val="238"/>
    </font>
    <font>
      <sz val="10"/>
      <name val="Tms Rmn"/>
    </font>
    <font>
      <sz val="12"/>
      <name val="Tms Rmn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10"/>
      <color indexed="8"/>
      <name val="Arial"/>
      <family val="2"/>
    </font>
    <font>
      <b/>
      <sz val="10"/>
      <name val="Tms Rmn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b/>
      <sz val="11"/>
      <color rgb="FFFF0000"/>
      <name val="Arial"/>
      <family val="2"/>
    </font>
    <font>
      <b/>
      <sz val="10"/>
      <color rgb="FFC0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</fills>
  <borders count="7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ashed">
        <color auto="1"/>
      </right>
      <top style="dotted">
        <color auto="1"/>
      </top>
      <bottom/>
      <diagonal/>
    </border>
    <border>
      <left style="dashed">
        <color auto="1"/>
      </left>
      <right style="dashed">
        <color auto="1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double">
        <color auto="1"/>
      </left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ashed">
        <color auto="1"/>
      </right>
      <top style="dotted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uble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/>
      <diagonal/>
    </border>
    <border>
      <left style="thick">
        <color auto="1"/>
      </left>
      <right/>
      <top/>
      <bottom style="dotted">
        <color auto="1"/>
      </bottom>
      <diagonal/>
    </border>
    <border>
      <left style="thick">
        <color auto="1"/>
      </left>
      <right/>
      <top style="dotted">
        <color auto="1"/>
      </top>
      <bottom style="dotted">
        <color auto="1"/>
      </bottom>
      <diagonal/>
    </border>
    <border>
      <left style="thick">
        <color auto="1"/>
      </left>
      <right/>
      <top style="dotted">
        <color auto="1"/>
      </top>
      <bottom/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/>
      <top style="dotted">
        <color auto="1"/>
      </top>
      <bottom style="thin">
        <color auto="1"/>
      </bottom>
      <diagonal/>
    </border>
    <border>
      <left style="thick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77">
    <xf numFmtId="0" fontId="0" fillId="0" borderId="0"/>
    <xf numFmtId="0" fontId="6" fillId="0" borderId="0"/>
    <xf numFmtId="0" fontId="10" fillId="0" borderId="0">
      <alignment vertical="top"/>
    </xf>
    <xf numFmtId="0" fontId="10" fillId="0" borderId="0">
      <alignment vertical="top"/>
    </xf>
    <xf numFmtId="0" fontId="11" fillId="0" borderId="0"/>
    <xf numFmtId="0" fontId="11" fillId="0" borderId="0"/>
    <xf numFmtId="0" fontId="11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3" fontId="13" fillId="2" borderId="40" applyNumberFormat="0"/>
    <xf numFmtId="3" fontId="2" fillId="2" borderId="40" applyNumberFormat="0"/>
    <xf numFmtId="0" fontId="14" fillId="0" borderId="41" applyNumberFormat="0" applyFont="0" applyFill="0" applyAlignment="0" applyProtection="0"/>
    <xf numFmtId="0" fontId="15" fillId="0" borderId="0"/>
    <xf numFmtId="0" fontId="15" fillId="0" borderId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5" fontId="17" fillId="0" borderId="0">
      <alignment horizontal="right" vertical="top"/>
    </xf>
    <xf numFmtId="175" fontId="17" fillId="0" borderId="0">
      <alignment horizontal="right" vertical="top"/>
    </xf>
    <xf numFmtId="3" fontId="2" fillId="0" borderId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5" fontId="2" fillId="0" borderId="0" applyFill="0" applyBorder="0" applyAlignment="0" applyProtection="0"/>
    <xf numFmtId="176" fontId="2" fillId="0" borderId="0" applyFill="0" applyBorder="0" applyAlignment="0" applyProtection="0"/>
    <xf numFmtId="0" fontId="14" fillId="0" borderId="0" applyFont="0" applyFill="0" applyBorder="0" applyAlignment="0" applyProtection="0"/>
    <xf numFmtId="0" fontId="13" fillId="3" borderId="0" applyNumberFormat="0" applyBorder="0" applyProtection="0"/>
    <xf numFmtId="0" fontId="2" fillId="3" borderId="0" applyNumberFormat="0" applyBorder="0" applyProtection="0"/>
    <xf numFmtId="177" fontId="13" fillId="0" borderId="0" applyFont="0" applyFill="0" applyBorder="0" applyAlignment="0" applyProtection="0"/>
    <xf numFmtId="177" fontId="2" fillId="0" borderId="0" applyFont="0" applyFill="0" applyBorder="0" applyAlignment="0" applyProtection="0"/>
    <xf numFmtId="178" fontId="2" fillId="4" borderId="6" applyNumberFormat="0" applyFont="0" applyBorder="0" applyAlignment="0" applyProtection="0">
      <alignment horizontal="right"/>
    </xf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2" fontId="2" fillId="0" borderId="0" applyFill="0" applyBorder="0" applyAlignment="0" applyProtection="0"/>
    <xf numFmtId="38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3" fillId="5" borderId="40" applyNumberFormat="0" applyBorder="0" applyProtection="0"/>
    <xf numFmtId="0" fontId="2" fillId="5" borderId="40" applyNumberFormat="0" applyBorder="0" applyProtection="0"/>
    <xf numFmtId="171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0" fontId="18" fillId="6" borderId="1" applyNumberFormat="0" applyBorder="0" applyAlignment="0" applyProtection="0"/>
    <xf numFmtId="3" fontId="13" fillId="7" borderId="0" applyNumberFormat="0" applyBorder="0"/>
    <xf numFmtId="3" fontId="2" fillId="7" borderId="0" applyNumberFormat="0" applyBorder="0"/>
    <xf numFmtId="171" fontId="22" fillId="0" borderId="0"/>
    <xf numFmtId="179" fontId="14" fillId="0" borderId="0" applyFont="0" applyFill="0" applyBorder="0" applyAlignment="0" applyProtection="0"/>
    <xf numFmtId="180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5" fontId="14" fillId="0" borderId="0" applyFont="0" applyFill="0" applyBorder="0" applyAlignment="0" applyProtection="0"/>
    <xf numFmtId="0" fontId="13" fillId="8" borderId="40" applyNumberFormat="0"/>
    <xf numFmtId="0" fontId="2" fillId="8" borderId="40" applyNumberFormat="0"/>
    <xf numFmtId="3" fontId="13" fillId="9" borderId="40" applyNumberFormat="0" applyFont="0" applyAlignment="0"/>
    <xf numFmtId="3" fontId="2" fillId="9" borderId="40" applyNumberFormat="0" applyFont="0" applyAlignment="0"/>
    <xf numFmtId="181" fontId="23" fillId="0" borderId="0" applyFont="0" applyFill="0" applyBorder="0" applyAlignment="0" applyProtection="0"/>
    <xf numFmtId="18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4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6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>
      <alignment vertical="top"/>
    </xf>
    <xf numFmtId="0" fontId="2" fillId="0" borderId="0"/>
    <xf numFmtId="0" fontId="2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>
      <alignment vertical="top"/>
    </xf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>
      <alignment vertical="top"/>
    </xf>
    <xf numFmtId="0" fontId="28" fillId="0" borderId="0"/>
    <xf numFmtId="183" fontId="29" fillId="0" borderId="0" applyFill="0" applyBorder="0" applyAlignment="0" applyProtection="0">
      <alignment horizontal="right"/>
    </xf>
    <xf numFmtId="0" fontId="2" fillId="0" borderId="0"/>
    <xf numFmtId="0" fontId="13" fillId="10" borderId="40" applyNumberFormat="0" applyFont="0" applyAlignment="0" applyProtection="0"/>
    <xf numFmtId="40" fontId="30" fillId="6" borderId="0">
      <alignment horizontal="right"/>
    </xf>
    <xf numFmtId="10" fontId="13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4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2" fontId="14" fillId="0" borderId="0" applyFont="0" applyFill="0" applyBorder="0" applyAlignment="0" applyProtection="0"/>
    <xf numFmtId="187" fontId="29" fillId="0" borderId="0" applyFill="0" applyBorder="0" applyAlignment="0">
      <alignment horizontal="centerContinuous"/>
    </xf>
    <xf numFmtId="3" fontId="13" fillId="11" borderId="40" applyNumberFormat="0"/>
    <xf numFmtId="3" fontId="2" fillId="11" borderId="40" applyNumberFormat="0"/>
    <xf numFmtId="0" fontId="12" fillId="0" borderId="0"/>
    <xf numFmtId="0" fontId="31" fillId="0" borderId="0"/>
    <xf numFmtId="0" fontId="10" fillId="0" borderId="0">
      <alignment vertical="top"/>
    </xf>
    <xf numFmtId="0" fontId="13" fillId="0" borderId="0" applyNumberFormat="0"/>
    <xf numFmtId="0" fontId="2" fillId="0" borderId="0" applyNumberFormat="0"/>
    <xf numFmtId="0" fontId="2" fillId="0" borderId="39" applyNumberFormat="0" applyFill="0" applyAlignment="0" applyProtection="0"/>
    <xf numFmtId="0" fontId="32" fillId="0" borderId="0" applyNumberFormat="0" applyFont="0" applyFill="0" applyBorder="0" applyAlignment="0" applyProtection="0">
      <alignment vertical="top"/>
    </xf>
    <xf numFmtId="0" fontId="33" fillId="0" borderId="0" applyNumberFormat="0" applyFont="0" applyFill="0" applyBorder="0" applyAlignment="0" applyProtection="0">
      <alignment vertical="top"/>
    </xf>
    <xf numFmtId="0" fontId="33" fillId="0" borderId="0" applyNumberFormat="0" applyFont="0" applyFill="0" applyBorder="0" applyAlignment="0" applyProtection="0">
      <alignment vertical="top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>
      <alignment horizontal="left" vertical="top"/>
    </xf>
    <xf numFmtId="0" fontId="32" fillId="0" borderId="0" applyNumberFormat="0" applyFont="0" applyFill="0" applyBorder="0" applyAlignment="0" applyProtection="0">
      <alignment horizontal="left" vertical="top"/>
    </xf>
    <xf numFmtId="0" fontId="32" fillId="0" borderId="0" applyNumberFormat="0" applyFont="0" applyFill="0" applyBorder="0" applyAlignment="0" applyProtection="0">
      <alignment horizontal="left" vertical="top"/>
    </xf>
    <xf numFmtId="0" fontId="29" fillId="0" borderId="0"/>
    <xf numFmtId="0" fontId="34" fillId="0" borderId="0">
      <alignment horizontal="left" wrapText="1"/>
    </xf>
    <xf numFmtId="0" fontId="35" fillId="0" borderId="42" applyNumberFormat="0" applyFont="0" applyFill="0" applyBorder="0" applyAlignment="0" applyProtection="0">
      <alignment horizontal="center" wrapText="1"/>
    </xf>
    <xf numFmtId="188" fontId="12" fillId="0" borderId="0" applyNumberFormat="0" applyFont="0" applyFill="0" applyBorder="0" applyAlignment="0" applyProtection="0">
      <alignment horizontal="right"/>
    </xf>
    <xf numFmtId="0" fontId="35" fillId="0" borderId="0" applyNumberFormat="0" applyFont="0" applyFill="0" applyBorder="0" applyAlignment="0" applyProtection="0">
      <alignment horizontal="left" indent="1"/>
    </xf>
    <xf numFmtId="189" fontId="35" fillId="0" borderId="0" applyNumberFormat="0" applyFont="0" applyFill="0" applyBorder="0" applyAlignment="0" applyProtection="0"/>
    <xf numFmtId="0" fontId="29" fillId="0" borderId="42" applyNumberFormat="0" applyFont="0" applyFill="0" applyAlignment="0" applyProtection="0">
      <alignment horizontal="center"/>
    </xf>
    <xf numFmtId="0" fontId="29" fillId="0" borderId="0" applyNumberFormat="0" applyFont="0" applyFill="0" applyBorder="0" applyAlignment="0" applyProtection="0">
      <alignment horizontal="left" wrapText="1" indent="1"/>
    </xf>
    <xf numFmtId="0" fontId="35" fillId="0" borderId="0" applyNumberFormat="0" applyFont="0" applyFill="0" applyBorder="0" applyAlignment="0" applyProtection="0">
      <alignment horizontal="left" indent="1"/>
    </xf>
    <xf numFmtId="0" fontId="29" fillId="0" borderId="0" applyNumberFormat="0" applyFont="0" applyFill="0" applyBorder="0" applyAlignment="0" applyProtection="0">
      <alignment horizontal="left" wrapText="1" indent="2"/>
    </xf>
    <xf numFmtId="190" fontId="29" fillId="0" borderId="0">
      <alignment horizontal="right"/>
    </xf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91" fontId="38" fillId="0" borderId="0">
      <alignment horizontal="right"/>
    </xf>
    <xf numFmtId="0" fontId="39" fillId="0" borderId="0" applyProtection="0"/>
    <xf numFmtId="192" fontId="39" fillId="0" borderId="0" applyProtection="0"/>
    <xf numFmtId="0" fontId="40" fillId="0" borderId="0" applyProtection="0"/>
    <xf numFmtId="0" fontId="41" fillId="0" borderId="0" applyProtection="0"/>
    <xf numFmtId="0" fontId="39" fillId="0" borderId="43" applyProtection="0"/>
    <xf numFmtId="0" fontId="39" fillId="0" borderId="0"/>
    <xf numFmtId="10" fontId="39" fillId="0" borderId="0" applyProtection="0"/>
    <xf numFmtId="0" fontId="39" fillId="0" borderId="0"/>
    <xf numFmtId="2" fontId="39" fillId="0" borderId="0" applyProtection="0"/>
    <xf numFmtId="4" fontId="39" fillId="0" borderId="0" applyProtection="0"/>
  </cellStyleXfs>
  <cellXfs count="109">
    <xf numFmtId="0" fontId="0" fillId="0" borderId="0" xfId="0"/>
    <xf numFmtId="3" fontId="4" fillId="0" borderId="7" xfId="0" applyNumberFormat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vertical="center"/>
    </xf>
    <xf numFmtId="3" fontId="4" fillId="0" borderId="10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vertical="center"/>
    </xf>
    <xf numFmtId="3" fontId="5" fillId="0" borderId="13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3" fontId="5" fillId="0" borderId="15" xfId="0" applyNumberFormat="1" applyFont="1" applyFill="1" applyBorder="1" applyAlignment="1">
      <alignment vertical="center"/>
    </xf>
    <xf numFmtId="3" fontId="5" fillId="0" borderId="16" xfId="0" applyNumberFormat="1" applyFont="1" applyFill="1" applyBorder="1" applyAlignment="1">
      <alignment vertical="center"/>
    </xf>
    <xf numFmtId="165" fontId="5" fillId="0" borderId="18" xfId="0" applyNumberFormat="1" applyFont="1" applyFill="1" applyBorder="1" applyAlignment="1">
      <alignment vertical="center"/>
    </xf>
    <xf numFmtId="3" fontId="5" fillId="0" borderId="18" xfId="0" applyNumberFormat="1" applyFont="1" applyFill="1" applyBorder="1" applyAlignment="1">
      <alignment vertical="center"/>
    </xf>
    <xf numFmtId="3" fontId="5" fillId="0" borderId="19" xfId="0" applyNumberFormat="1" applyFont="1" applyFill="1" applyBorder="1" applyAlignment="1">
      <alignment vertical="center"/>
    </xf>
    <xf numFmtId="3" fontId="5" fillId="0" borderId="20" xfId="0" applyNumberFormat="1" applyFont="1" applyFill="1" applyBorder="1" applyAlignment="1">
      <alignment vertical="center"/>
    </xf>
    <xf numFmtId="3" fontId="5" fillId="0" borderId="21" xfId="0" applyNumberFormat="1" applyFont="1" applyFill="1" applyBorder="1" applyAlignment="1">
      <alignment vertical="center"/>
    </xf>
    <xf numFmtId="165" fontId="5" fillId="0" borderId="22" xfId="0" applyNumberFormat="1" applyFont="1" applyFill="1" applyBorder="1" applyAlignment="1">
      <alignment vertical="center"/>
    </xf>
    <xf numFmtId="3" fontId="5" fillId="0" borderId="22" xfId="0" applyNumberFormat="1" applyFont="1" applyFill="1" applyBorder="1" applyAlignment="1">
      <alignment vertical="center"/>
    </xf>
    <xf numFmtId="3" fontId="5" fillId="0" borderId="23" xfId="0" applyNumberFormat="1" applyFont="1" applyFill="1" applyBorder="1" applyAlignment="1">
      <alignment vertical="center"/>
    </xf>
    <xf numFmtId="3" fontId="5" fillId="0" borderId="24" xfId="0" applyNumberFormat="1" applyFont="1" applyFill="1" applyBorder="1" applyAlignment="1">
      <alignment vertical="center"/>
    </xf>
    <xf numFmtId="3" fontId="5" fillId="0" borderId="25" xfId="0" applyNumberFormat="1" applyFont="1" applyFill="1" applyBorder="1" applyAlignment="1">
      <alignment vertical="center"/>
    </xf>
    <xf numFmtId="3" fontId="5" fillId="0" borderId="27" xfId="0" applyNumberFormat="1" applyFont="1" applyFill="1" applyBorder="1" applyAlignment="1">
      <alignment vertical="center"/>
    </xf>
    <xf numFmtId="3" fontId="4" fillId="0" borderId="28" xfId="0" applyNumberFormat="1" applyFont="1" applyFill="1" applyBorder="1" applyAlignment="1">
      <alignment vertical="center"/>
    </xf>
    <xf numFmtId="3" fontId="5" fillId="0" borderId="30" xfId="0" applyNumberFormat="1" applyFont="1" applyFill="1" applyBorder="1" applyAlignment="1">
      <alignment vertical="center"/>
    </xf>
    <xf numFmtId="3" fontId="5" fillId="0" borderId="31" xfId="0" applyNumberFormat="1" applyFont="1" applyFill="1" applyBorder="1" applyAlignment="1">
      <alignment vertical="center"/>
    </xf>
    <xf numFmtId="3" fontId="5" fillId="0" borderId="32" xfId="0" applyNumberFormat="1" applyFont="1" applyFill="1" applyBorder="1" applyAlignment="1">
      <alignment vertical="center"/>
    </xf>
    <xf numFmtId="3" fontId="5" fillId="0" borderId="33" xfId="0" applyNumberFormat="1" applyFont="1" applyFill="1" applyBorder="1" applyAlignment="1">
      <alignment vertical="center"/>
    </xf>
    <xf numFmtId="3" fontId="4" fillId="0" borderId="16" xfId="0" applyNumberFormat="1" applyFont="1" applyFill="1" applyBorder="1" applyAlignment="1">
      <alignment vertical="center"/>
    </xf>
    <xf numFmtId="3" fontId="4" fillId="0" borderId="18" xfId="0" applyNumberFormat="1" applyFont="1" applyFill="1" applyBorder="1" applyAlignment="1">
      <alignment vertical="center"/>
    </xf>
    <xf numFmtId="3" fontId="4" fillId="0" borderId="19" xfId="0" applyNumberFormat="1" applyFont="1" applyFill="1" applyBorder="1" applyAlignment="1">
      <alignment vertical="center"/>
    </xf>
    <xf numFmtId="3" fontId="4" fillId="0" borderId="20" xfId="0" applyNumberFormat="1" applyFont="1" applyFill="1" applyBorder="1" applyAlignment="1">
      <alignment vertical="center"/>
    </xf>
    <xf numFmtId="3" fontId="4" fillId="0" borderId="21" xfId="0" applyNumberFormat="1" applyFont="1" applyFill="1" applyBorder="1" applyAlignment="1">
      <alignment vertical="center"/>
    </xf>
    <xf numFmtId="3" fontId="4" fillId="0" borderId="35" xfId="0" applyNumberFormat="1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vertical="center"/>
    </xf>
    <xf numFmtId="3" fontId="4" fillId="0" borderId="5" xfId="0" applyNumberFormat="1" applyFont="1" applyFill="1" applyBorder="1" applyAlignment="1">
      <alignment vertical="center"/>
    </xf>
    <xf numFmtId="3" fontId="4" fillId="0" borderId="36" xfId="0" applyNumberFormat="1" applyFont="1" applyFill="1" applyBorder="1" applyAlignment="1">
      <alignment vertical="center"/>
    </xf>
    <xf numFmtId="3" fontId="4" fillId="0" borderId="37" xfId="0" applyNumberFormat="1" applyFont="1" applyFill="1" applyBorder="1" applyAlignment="1">
      <alignment vertical="center"/>
    </xf>
    <xf numFmtId="3" fontId="4" fillId="0" borderId="38" xfId="0" applyNumberFormat="1" applyFont="1" applyFill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3" fontId="0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3" fontId="4" fillId="0" borderId="7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64" fontId="5" fillId="0" borderId="17" xfId="0" applyNumberFormat="1" applyFont="1" applyFill="1" applyBorder="1" applyAlignment="1">
      <alignment horizontal="left" vertical="center"/>
    </xf>
    <xf numFmtId="3" fontId="4" fillId="0" borderId="7" xfId="0" applyNumberFormat="1" applyFont="1" applyFill="1" applyBorder="1" applyAlignment="1">
      <alignment horizontal="left" vertical="center"/>
    </xf>
    <xf numFmtId="3" fontId="4" fillId="0" borderId="7" xfId="1" applyNumberFormat="1" applyFont="1" applyFill="1" applyBorder="1" applyAlignment="1">
      <alignment horizontal="left" vertical="center" wrapText="1"/>
    </xf>
    <xf numFmtId="3" fontId="4" fillId="0" borderId="34" xfId="1" applyNumberFormat="1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vertical="center"/>
    </xf>
    <xf numFmtId="3" fontId="7" fillId="0" borderId="7" xfId="1" applyNumberFormat="1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  <xf numFmtId="164" fontId="9" fillId="0" borderId="0" xfId="0" applyNumberFormat="1" applyFont="1" applyFill="1" applyAlignment="1">
      <alignment horizontal="center" vertical="center"/>
    </xf>
    <xf numFmtId="165" fontId="5" fillId="0" borderId="2" xfId="0" applyNumberFormat="1" applyFont="1" applyFill="1" applyBorder="1" applyAlignment="1">
      <alignment vertical="center"/>
    </xf>
    <xf numFmtId="164" fontId="5" fillId="0" borderId="12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164" fontId="5" fillId="0" borderId="22" xfId="0" applyNumberFormat="1" applyFont="1" applyFill="1" applyBorder="1" applyAlignment="1">
      <alignment vertical="center"/>
    </xf>
    <xf numFmtId="165" fontId="5" fillId="0" borderId="13" xfId="0" applyNumberFormat="1" applyFont="1" applyFill="1" applyBorder="1" applyAlignment="1">
      <alignment vertical="center"/>
    </xf>
    <xf numFmtId="164" fontId="5" fillId="0" borderId="26" xfId="0" applyNumberFormat="1" applyFont="1" applyFill="1" applyBorder="1" applyAlignment="1">
      <alignment vertical="center"/>
    </xf>
    <xf numFmtId="164" fontId="5" fillId="0" borderId="13" xfId="0" applyNumberFormat="1" applyFont="1" applyFill="1" applyBorder="1" applyAlignment="1">
      <alignment vertical="center"/>
    </xf>
    <xf numFmtId="165" fontId="5" fillId="0" borderId="30" xfId="0" applyNumberFormat="1" applyFont="1" applyFill="1" applyBorder="1" applyAlignment="1">
      <alignment vertical="center"/>
    </xf>
    <xf numFmtId="165" fontId="5" fillId="0" borderId="12" xfId="0" applyNumberFormat="1" applyFont="1" applyFill="1" applyBorder="1" applyAlignment="1">
      <alignment vertical="center"/>
    </xf>
    <xf numFmtId="164" fontId="5" fillId="0" borderId="29" xfId="0" applyNumberFormat="1" applyFont="1" applyFill="1" applyBorder="1" applyAlignment="1">
      <alignment vertical="center"/>
    </xf>
    <xf numFmtId="164" fontId="4" fillId="0" borderId="7" xfId="0" applyNumberFormat="1" applyFont="1" applyFill="1" applyBorder="1" applyAlignment="1">
      <alignment vertical="center"/>
    </xf>
    <xf numFmtId="164" fontId="5" fillId="0" borderId="30" xfId="0" applyNumberFormat="1" applyFont="1" applyFill="1" applyBorder="1" applyAlignment="1">
      <alignment vertical="center"/>
    </xf>
    <xf numFmtId="164" fontId="0" fillId="0" borderId="0" xfId="0" applyNumberFormat="1" applyFont="1" applyFill="1" applyAlignment="1">
      <alignment horizontal="center" vertical="center"/>
    </xf>
    <xf numFmtId="1" fontId="4" fillId="0" borderId="48" xfId="1" applyNumberFormat="1" applyFont="1" applyFill="1" applyBorder="1" applyAlignment="1">
      <alignment horizontal="center" vertical="center" wrapText="1"/>
    </xf>
    <xf numFmtId="164" fontId="5" fillId="0" borderId="47" xfId="0" applyNumberFormat="1" applyFont="1" applyFill="1" applyBorder="1" applyAlignment="1">
      <alignment horizontal="center" vertical="center"/>
    </xf>
    <xf numFmtId="164" fontId="5" fillId="0" borderId="49" xfId="0" applyNumberFormat="1" applyFont="1" applyFill="1" applyBorder="1" applyAlignment="1">
      <alignment horizontal="center" vertical="center"/>
    </xf>
    <xf numFmtId="164" fontId="5" fillId="0" borderId="50" xfId="0" applyNumberFormat="1" applyFont="1" applyFill="1" applyBorder="1" applyAlignment="1">
      <alignment horizontal="center" vertical="center"/>
    </xf>
    <xf numFmtId="164" fontId="5" fillId="0" borderId="51" xfId="0" applyNumberFormat="1" applyFont="1" applyFill="1" applyBorder="1" applyAlignment="1">
      <alignment horizontal="center" vertical="center"/>
    </xf>
    <xf numFmtId="164" fontId="5" fillId="0" borderId="52" xfId="0" applyNumberFormat="1" applyFont="1" applyFill="1" applyBorder="1" applyAlignment="1">
      <alignment horizontal="center" vertical="center"/>
    </xf>
    <xf numFmtId="164" fontId="5" fillId="0" borderId="53" xfId="0" applyNumberFormat="1" applyFont="1" applyFill="1" applyBorder="1" applyAlignment="1">
      <alignment horizontal="center" vertical="center"/>
    </xf>
    <xf numFmtId="164" fontId="5" fillId="0" borderId="54" xfId="0" applyNumberFormat="1" applyFont="1" applyFill="1" applyBorder="1" applyAlignment="1">
      <alignment horizontal="center" vertical="center"/>
    </xf>
    <xf numFmtId="1" fontId="4" fillId="0" borderId="55" xfId="1" applyNumberFormat="1" applyFont="1" applyFill="1" applyBorder="1" applyAlignment="1">
      <alignment horizontal="center" vertical="center" wrapText="1"/>
    </xf>
    <xf numFmtId="1" fontId="4" fillId="0" borderId="50" xfId="1" applyNumberFormat="1" applyFont="1" applyFill="1" applyBorder="1" applyAlignment="1">
      <alignment horizontal="center" vertical="center" wrapText="1"/>
    </xf>
    <xf numFmtId="0" fontId="5" fillId="0" borderId="60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center" vertical="center" wrapText="1"/>
    </xf>
    <xf numFmtId="3" fontId="4" fillId="0" borderId="64" xfId="0" applyNumberFormat="1" applyFont="1" applyFill="1" applyBorder="1" applyAlignment="1">
      <alignment vertical="center"/>
    </xf>
    <xf numFmtId="3" fontId="5" fillId="0" borderId="6" xfId="0" applyNumberFormat="1" applyFont="1" applyFill="1" applyBorder="1" applyAlignment="1">
      <alignment vertical="center"/>
    </xf>
    <xf numFmtId="3" fontId="5" fillId="0" borderId="65" xfId="0" applyNumberFormat="1" applyFont="1" applyFill="1" applyBorder="1" applyAlignment="1">
      <alignment vertical="center"/>
    </xf>
    <xf numFmtId="3" fontId="5" fillId="0" borderId="66" xfId="0" applyNumberFormat="1" applyFont="1" applyFill="1" applyBorder="1" applyAlignment="1">
      <alignment vertical="center"/>
    </xf>
    <xf numFmtId="3" fontId="5" fillId="0" borderId="67" xfId="0" applyNumberFormat="1" applyFont="1" applyFill="1" applyBorder="1" applyAlignment="1">
      <alignment vertical="center"/>
    </xf>
    <xf numFmtId="3" fontId="5" fillId="0" borderId="68" xfId="0" applyNumberFormat="1" applyFont="1" applyFill="1" applyBorder="1" applyAlignment="1">
      <alignment vertical="center"/>
    </xf>
    <xf numFmtId="3" fontId="4" fillId="0" borderId="65" xfId="0" applyNumberFormat="1" applyFont="1" applyFill="1" applyBorder="1" applyAlignment="1">
      <alignment vertical="center"/>
    </xf>
    <xf numFmtId="3" fontId="4" fillId="0" borderId="66" xfId="0" applyNumberFormat="1" applyFont="1" applyFill="1" applyBorder="1" applyAlignment="1">
      <alignment vertical="center"/>
    </xf>
    <xf numFmtId="3" fontId="4" fillId="0" borderId="6" xfId="0" applyNumberFormat="1" applyFont="1" applyFill="1" applyBorder="1" applyAlignment="1">
      <alignment vertical="center"/>
    </xf>
    <xf numFmtId="3" fontId="4" fillId="0" borderId="69" xfId="0" applyNumberFormat="1" applyFont="1" applyFill="1" applyBorder="1" applyAlignment="1">
      <alignment vertical="center"/>
    </xf>
    <xf numFmtId="3" fontId="9" fillId="0" borderId="56" xfId="1" applyNumberFormat="1" applyFont="1" applyFill="1" applyBorder="1" applyAlignment="1">
      <alignment horizontal="center" vertical="center"/>
    </xf>
    <xf numFmtId="3" fontId="9" fillId="0" borderId="57" xfId="1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4" fontId="4" fillId="0" borderId="44" xfId="0" applyNumberFormat="1" applyFont="1" applyFill="1" applyBorder="1" applyAlignment="1">
      <alignment horizontal="center" vertical="center"/>
    </xf>
    <xf numFmtId="164" fontId="4" fillId="0" borderId="58" xfId="0" applyNumberFormat="1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center" wrapText="1"/>
    </xf>
    <xf numFmtId="3" fontId="43" fillId="0" borderId="70" xfId="0" applyNumberFormat="1" applyFont="1" applyFill="1" applyBorder="1" applyAlignment="1">
      <alignment vertical="center"/>
    </xf>
    <xf numFmtId="3" fontId="43" fillId="0" borderId="71" xfId="0" applyNumberFormat="1" applyFont="1" applyFill="1" applyBorder="1" applyAlignment="1">
      <alignment vertical="center"/>
    </xf>
    <xf numFmtId="3" fontId="43" fillId="0" borderId="72" xfId="0" applyNumberFormat="1" applyFont="1" applyFill="1" applyBorder="1" applyAlignment="1">
      <alignment vertical="center"/>
    </xf>
    <xf numFmtId="3" fontId="43" fillId="0" borderId="73" xfId="0" applyNumberFormat="1" applyFont="1" applyFill="1" applyBorder="1" applyAlignment="1">
      <alignment vertical="center"/>
    </xf>
    <xf numFmtId="3" fontId="43" fillId="0" borderId="74" xfId="0" applyNumberFormat="1" applyFont="1" applyFill="1" applyBorder="1" applyAlignment="1">
      <alignment vertical="center"/>
    </xf>
  </cellXfs>
  <cellStyles count="177">
    <cellStyle name="_ALB content sheet" xfId="2"/>
    <cellStyle name="_ALB content sheet_Projekt_Buxhet_2012" xfId="3"/>
    <cellStyle name="_ALB_StructPC tables" xfId="4"/>
    <cellStyle name="_Output to team May 12 2008 10pm" xfId="5"/>
    <cellStyle name="_PC Table Summary fror Gramoz May 13 2008" xfId="6"/>
    <cellStyle name="1 indent" xfId="7"/>
    <cellStyle name="2 indents" xfId="8"/>
    <cellStyle name="3 indents" xfId="9"/>
    <cellStyle name="4 indents" xfId="10"/>
    <cellStyle name="5 indents" xfId="11"/>
    <cellStyle name="BoA" xfId="12"/>
    <cellStyle name="BoA 2" xfId="13"/>
    <cellStyle name="Celkem" xfId="14"/>
    <cellStyle name="Comma  - Style1" xfId="15"/>
    <cellStyle name="Comma  - Style1 2" xfId="16"/>
    <cellStyle name="Comma 10" xfId="17"/>
    <cellStyle name="Comma 11" xfId="18"/>
    <cellStyle name="Comma 12" xfId="19"/>
    <cellStyle name="Comma 13" xfId="20"/>
    <cellStyle name="Comma 2" xfId="21"/>
    <cellStyle name="Comma 2 2" xfId="22"/>
    <cellStyle name="Comma 2 3" xfId="23"/>
    <cellStyle name="Comma 2 3 2" xfId="24"/>
    <cellStyle name="Comma 2 3 3" xfId="25"/>
    <cellStyle name="Comma 3" xfId="26"/>
    <cellStyle name="Comma 4" xfId="27"/>
    <cellStyle name="Comma 4 2" xfId="28"/>
    <cellStyle name="Comma 4 3" xfId="29"/>
    <cellStyle name="Comma 5" xfId="30"/>
    <cellStyle name="Comma 6" xfId="31"/>
    <cellStyle name="Comma 7" xfId="32"/>
    <cellStyle name="Comma 8" xfId="33"/>
    <cellStyle name="Comma 9" xfId="34"/>
    <cellStyle name="Comma(3)" xfId="35"/>
    <cellStyle name="Comma(3) 2" xfId="36"/>
    <cellStyle name="Comma0" xfId="37"/>
    <cellStyle name="Curren - Style3" xfId="38"/>
    <cellStyle name="Curren - Style3 2" xfId="39"/>
    <cellStyle name="Curren - Style4" xfId="40"/>
    <cellStyle name="Curren - Style4 2" xfId="41"/>
    <cellStyle name="Currency0" xfId="42"/>
    <cellStyle name="Date" xfId="43"/>
    <cellStyle name="Datum" xfId="44"/>
    <cellStyle name="Defl/Infl" xfId="45"/>
    <cellStyle name="Defl/Infl 2" xfId="46"/>
    <cellStyle name="Euro" xfId="47"/>
    <cellStyle name="Euro 2" xfId="48"/>
    <cellStyle name="Exogenous" xfId="49"/>
    <cellStyle name="Finanční0" xfId="50"/>
    <cellStyle name="Finanèní0" xfId="51"/>
    <cellStyle name="Fixed" xfId="52"/>
    <cellStyle name="Grey" xfId="53"/>
    <cellStyle name="Heading 1 2" xfId="54"/>
    <cellStyle name="Heading 2 2" xfId="55"/>
    <cellStyle name="Hipervínculo_IIF" xfId="56"/>
    <cellStyle name="IMF" xfId="57"/>
    <cellStyle name="IMF 2" xfId="58"/>
    <cellStyle name="imf-one decimal" xfId="59"/>
    <cellStyle name="imf-zero decimal" xfId="60"/>
    <cellStyle name="Input [yellow]" xfId="61"/>
    <cellStyle name="INSTAT" xfId="62"/>
    <cellStyle name="INSTAT 2" xfId="63"/>
    <cellStyle name="Label" xfId="64"/>
    <cellStyle name="Měna0" xfId="65"/>
    <cellStyle name="Millares [0]_BALPROGRAMA2001R" xfId="66"/>
    <cellStyle name="Millares_BALPROGRAMA2001R" xfId="67"/>
    <cellStyle name="Milliers [0]_Encours - Apr rééch" xfId="68"/>
    <cellStyle name="Milliers_Encours - Apr rééch" xfId="69"/>
    <cellStyle name="Mìna0" xfId="70"/>
    <cellStyle name="Model" xfId="71"/>
    <cellStyle name="Model 2" xfId="72"/>
    <cellStyle name="MoF" xfId="73"/>
    <cellStyle name="MoF 2" xfId="74"/>
    <cellStyle name="Moneda [0]_BALPROGRAMA2001R" xfId="75"/>
    <cellStyle name="Moneda_BALPROGRAMA2001R" xfId="76"/>
    <cellStyle name="Monétaire [0]_Encours - Apr rééch" xfId="77"/>
    <cellStyle name="Monétaire_Encours - Apr rééch" xfId="78"/>
    <cellStyle name="Normal" xfId="0" builtinId="0"/>
    <cellStyle name="Normal - Style1" xfId="79"/>
    <cellStyle name="Normal - Style2" xfId="80"/>
    <cellStyle name="Normal - Style5" xfId="81"/>
    <cellStyle name="Normal - Style5 2" xfId="82"/>
    <cellStyle name="Normal - Style6" xfId="83"/>
    <cellStyle name="Normal - Style6 2" xfId="84"/>
    <cellStyle name="Normal - Style7" xfId="85"/>
    <cellStyle name="Normal - Style7 2" xfId="86"/>
    <cellStyle name="Normal - Style8" xfId="87"/>
    <cellStyle name="Normal - Style8 2" xfId="88"/>
    <cellStyle name="Normal 10" xfId="89"/>
    <cellStyle name="Normal 10 2" xfId="90"/>
    <cellStyle name="Normal 11" xfId="91"/>
    <cellStyle name="Normal 12" xfId="92"/>
    <cellStyle name="Normal 13" xfId="93"/>
    <cellStyle name="Normal 14" xfId="94"/>
    <cellStyle name="Normal 15" xfId="95"/>
    <cellStyle name="Normal 16" xfId="96"/>
    <cellStyle name="Normal 17" xfId="97"/>
    <cellStyle name="Normal 18" xfId="98"/>
    <cellStyle name="Normal 19" xfId="99"/>
    <cellStyle name="normal 2" xfId="100"/>
    <cellStyle name="Normal 2 2" xfId="101"/>
    <cellStyle name="Normal 2 4" xfId="102"/>
    <cellStyle name="Normal 20" xfId="103"/>
    <cellStyle name="Normal 21" xfId="104"/>
    <cellStyle name="Normal 22" xfId="105"/>
    <cellStyle name="Normal 23" xfId="106"/>
    <cellStyle name="Normal 24" xfId="107"/>
    <cellStyle name="Normal 25" xfId="108"/>
    <cellStyle name="Normal 26" xfId="109"/>
    <cellStyle name="Normal 27" xfId="110"/>
    <cellStyle name="Normal 3" xfId="111"/>
    <cellStyle name="Normal 3 2" xfId="112"/>
    <cellStyle name="Normal 3 3" xfId="113"/>
    <cellStyle name="Normal 4" xfId="114"/>
    <cellStyle name="Normal 5" xfId="115"/>
    <cellStyle name="Normal 5 2" xfId="116"/>
    <cellStyle name="Normal 5 3" xfId="117"/>
    <cellStyle name="Normal 6" xfId="118"/>
    <cellStyle name="Normal 7" xfId="119"/>
    <cellStyle name="Normal 8" xfId="120"/>
    <cellStyle name="Normal 9" xfId="121"/>
    <cellStyle name="Normal Table" xfId="122"/>
    <cellStyle name="Normal_Sheet1" xfId="1"/>
    <cellStyle name="normálne__1_NDARJA  BUXHETIT Universiteteve _2007-2008 sipas Formulës.xls_Flori_PM" xfId="123"/>
    <cellStyle name="Note 2" xfId="124"/>
    <cellStyle name="Output Amounts" xfId="125"/>
    <cellStyle name="Percent [2]" xfId="126"/>
    <cellStyle name="Percent [2] 2" xfId="127"/>
    <cellStyle name="Percent 2" xfId="128"/>
    <cellStyle name="Percent 3" xfId="129"/>
    <cellStyle name="Percent 4" xfId="130"/>
    <cellStyle name="Percent 5" xfId="131"/>
    <cellStyle name="Percent 6" xfId="132"/>
    <cellStyle name="percentage difference" xfId="133"/>
    <cellStyle name="percentage difference one decimal" xfId="134"/>
    <cellStyle name="percentage difference zero decimal" xfId="135"/>
    <cellStyle name="Pevný" xfId="136"/>
    <cellStyle name="Presentation" xfId="137"/>
    <cellStyle name="Proj" xfId="138"/>
    <cellStyle name="Proj 2" xfId="139"/>
    <cellStyle name="Publication" xfId="140"/>
    <cellStyle name="STYL1 - Style1" xfId="141"/>
    <cellStyle name="Style 1" xfId="142"/>
    <cellStyle name="Text" xfId="143"/>
    <cellStyle name="Text 2" xfId="144"/>
    <cellStyle name="Total 2" xfId="145"/>
    <cellStyle name="WebAnchor1" xfId="146"/>
    <cellStyle name="WebAnchor2" xfId="147"/>
    <cellStyle name="WebAnchor3" xfId="148"/>
    <cellStyle name="WebAnchor4" xfId="149"/>
    <cellStyle name="WebAnchor5" xfId="150"/>
    <cellStyle name="WebAnchor6" xfId="151"/>
    <cellStyle name="WebAnchor7" xfId="152"/>
    <cellStyle name="Webexclude" xfId="153"/>
    <cellStyle name="WebFN" xfId="154"/>
    <cellStyle name="WebFN1" xfId="155"/>
    <cellStyle name="WebFN2" xfId="156"/>
    <cellStyle name="WebFN3" xfId="157"/>
    <cellStyle name="WebFN4" xfId="158"/>
    <cellStyle name="WebHR" xfId="159"/>
    <cellStyle name="WebIndent1" xfId="160"/>
    <cellStyle name="WebIndent1wFN3" xfId="161"/>
    <cellStyle name="WebIndent2" xfId="162"/>
    <cellStyle name="WebNoBR" xfId="163"/>
    <cellStyle name="Záhlaví 1" xfId="164"/>
    <cellStyle name="Záhlaví 2" xfId="165"/>
    <cellStyle name="zero" xfId="166"/>
    <cellStyle name="ДАТА" xfId="167"/>
    <cellStyle name="ДЕНЕЖНЫЙ_BOPENGC" xfId="168"/>
    <cellStyle name="ЗАГОЛОВОК1" xfId="169"/>
    <cellStyle name="ЗАГОЛОВОК2" xfId="170"/>
    <cellStyle name="ИТОГОВЫЙ" xfId="171"/>
    <cellStyle name="Обычный_BOPENGC" xfId="172"/>
    <cellStyle name="ПРОЦЕНТНЫЙ_BOPENGC" xfId="173"/>
    <cellStyle name="ТЕКСТ" xfId="174"/>
    <cellStyle name="ФИКСИРОВАННЫЙ" xfId="175"/>
    <cellStyle name="ФИНАНСОВЫЙ_BOPENGC" xfId="1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Moldova/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DATA/Rwanda/Bref1098/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FPSSWN06p/wrs2/eur/system/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indo/Indonesia/Real/indo-jan/medium-term/mission/Indonesia/Real/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WIN/TEMP/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ocuments%20and%20Settings/ptumbarello/My%20Local%20Documents/Documents/PDR/JANUARY/september/data/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ocuments%20and%20Settings/Ivladkovahollar/My%20Local%20Documents/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ATA/US/GEO/REP/Geored99/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ATA/O2/ALB/Exchange%20rate/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Documents%20and%20Settings/MEDWARDS/Local%20Settings/Temporary%20Internet%20Files/OLK9/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ocuments%20and%20Settings/ptumbarello/My%20Local%20Documents/Documents/PDR/albania/data/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WIN/TEMP/may/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ATA/O2/ALB/BOP/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TEMP/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ATA/O1/ALB/REAL/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ocuments%20and%20Settings/CSONG/Local%20Settings/Temporary%20Internet%20Files/OLK3/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TEMP/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imf1s/vol1/data/wrs/eu2/system2000/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My%20Documents/Albania/Monpol/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aaa%20Seti%20i%20punes%20AN%20DHJETOR%2019.12.2025%20ZBARDHU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WINDOWS/TEMP/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DATA/O2/ALB/MON/Archive/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TGSI/DATA/SEN/Current/Framework%20WEO%20june%202003/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000/RWA/AAA/Frame/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DATA/US/GEO/MON/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>
        <row r="1">
          <cell r="A1" t="str">
            <v>Table 3. Moldova:  Simulation Output of Financial Programming Model</v>
          </cell>
        </row>
        <row r="2">
          <cell r="A2" t="str">
            <v>(In millions of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16728.952043956888</v>
          </cell>
          <cell r="E10">
            <v>16752.595008888773</v>
          </cell>
          <cell r="F10">
            <v>20435.418769050502</v>
          </cell>
          <cell r="G10">
            <v>22628.971292305752</v>
          </cell>
          <cell r="H10">
            <v>24145.636154662439</v>
          </cell>
          <cell r="I10">
            <v>25993.810079776908</v>
          </cell>
          <cell r="J10">
            <v>28217.439652933132</v>
          </cell>
          <cell r="K10">
            <v>31634.136370045919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10118.517443956885</v>
          </cell>
          <cell r="E11">
            <v>10121.128308888774</v>
          </cell>
          <cell r="F11">
            <v>12965.024518876309</v>
          </cell>
          <cell r="G11">
            <v>14589.352787543006</v>
          </cell>
          <cell r="H11">
            <v>15572.476281726062</v>
          </cell>
          <cell r="I11">
            <v>16753.13999263299</v>
          </cell>
          <cell r="J11">
            <v>18177.939571815816</v>
          </cell>
          <cell r="K11">
            <v>19647.265430095147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6610.4346000000005</v>
          </cell>
          <cell r="E12">
            <v>6631.4666999999999</v>
          </cell>
          <cell r="F12">
            <v>7470.3942501741922</v>
          </cell>
          <cell r="G12">
            <v>8039.6185047627459</v>
          </cell>
          <cell r="H12">
            <v>8573.1598729363759</v>
          </cell>
          <cell r="I12">
            <v>9240.6700871439152</v>
          </cell>
          <cell r="J12">
            <v>10039.500081117316</v>
          </cell>
          <cell r="K12">
            <v>11986.87093995077</v>
          </cell>
        </row>
        <row r="13">
          <cell r="A13" t="str">
            <v>Total expenditures</v>
          </cell>
          <cell r="C13" t="str">
            <v>END</v>
          </cell>
          <cell r="D13">
            <v>16293.761262138569</v>
          </cell>
          <cell r="E13">
            <v>16752.595008888773</v>
          </cell>
          <cell r="F13">
            <v>20490.30128920652</v>
          </cell>
          <cell r="G13">
            <v>23249.754626939368</v>
          </cell>
          <cell r="H13">
            <v>25020.800186920875</v>
          </cell>
          <cell r="I13">
            <v>26853.901588667621</v>
          </cell>
          <cell r="J13">
            <v>29065.682305666487</v>
          </cell>
          <cell r="K13">
            <v>32457.113681391664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5833.8886451869821</v>
          </cell>
          <cell r="E14">
            <v>6879.992387598686</v>
          </cell>
          <cell r="F14">
            <v>9567.2808160636614</v>
          </cell>
          <cell r="G14">
            <v>10874.247096081304</v>
          </cell>
          <cell r="H14">
            <v>11617.468635431633</v>
          </cell>
          <cell r="I14">
            <v>12406.704380048493</v>
          </cell>
          <cell r="J14">
            <v>13417.719147011643</v>
          </cell>
          <cell r="K14">
            <v>14403.870188135679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2664</v>
          </cell>
          <cell r="E15">
            <v>2288</v>
          </cell>
          <cell r="F15">
            <v>2943.7976912559543</v>
          </cell>
          <cell r="G15">
            <v>3447.5153332102036</v>
          </cell>
          <cell r="H15">
            <v>3733.1617518174867</v>
          </cell>
          <cell r="I15">
            <v>3996.7982083850534</v>
          </cell>
          <cell r="J15">
            <v>4315.7624767278803</v>
          </cell>
          <cell r="K15">
            <v>4642.0719406206454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2418.7003085103406</v>
          </cell>
          <cell r="E16">
            <v>2830.7592212900868</v>
          </cell>
          <cell r="F16">
            <v>2121.7062416006179</v>
          </cell>
          <cell r="G16">
            <v>2172.0300781027681</v>
          </cell>
          <cell r="H16">
            <v>2428.4348532814615</v>
          </cell>
          <cell r="I16">
            <v>2702.1535281782417</v>
          </cell>
          <cell r="J16">
            <v>3009.8361016730914</v>
          </cell>
          <cell r="K16">
            <v>4868.6515241813113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234.20000000000002</v>
          </cell>
          <cell r="E17">
            <v>206</v>
          </cell>
          <cell r="F17">
            <v>263.88647869662293</v>
          </cell>
          <cell r="G17">
            <v>296.94760144588724</v>
          </cell>
          <cell r="H17">
            <v>316.95782175592092</v>
          </cell>
          <cell r="I17">
            <v>340.98872033206374</v>
          </cell>
          <cell r="J17">
            <v>369.9886920028855</v>
          </cell>
          <cell r="K17">
            <v>399.89493908584984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412.73910844124384</v>
          </cell>
          <cell r="E18">
            <v>450.15750000000008</v>
          </cell>
          <cell r="F18">
            <v>597.91834417142718</v>
          </cell>
          <cell r="G18">
            <v>656.12587664227738</v>
          </cell>
          <cell r="H18">
            <v>677.94098789409441</v>
          </cell>
          <cell r="I18">
            <v>700.63809807421353</v>
          </cell>
          <cell r="J18">
            <v>723.83165580682225</v>
          </cell>
          <cell r="K18">
            <v>751.31211671780068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4730.2332000000006</v>
          </cell>
          <cell r="E19">
            <v>4097.6858999999995</v>
          </cell>
          <cell r="F19">
            <v>4995.7117174182367</v>
          </cell>
          <cell r="G19">
            <v>5802.888641456927</v>
          </cell>
          <cell r="H19">
            <v>6246.8361367402786</v>
          </cell>
          <cell r="I19">
            <v>6706.6186536495497</v>
          </cell>
          <cell r="J19">
            <v>7228.5442324441628</v>
          </cell>
          <cell r="K19">
            <v>7391.3129726503785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10121.542449946566</v>
          </cell>
          <cell r="E22">
            <v>10862.779008888774</v>
          </cell>
          <cell r="F22">
            <v>13611.880418361699</v>
          </cell>
          <cell r="G22">
            <v>15088.866071669312</v>
          </cell>
          <cell r="H22">
            <v>16077.251771748779</v>
          </cell>
          <cell r="I22">
            <v>17294.69990750917</v>
          </cell>
          <cell r="J22">
            <v>18767.132647770879</v>
          </cell>
          <cell r="K22">
            <v>20229.178329894683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7563.0490658838298</v>
          </cell>
          <cell r="E23">
            <v>8217.7790088887741</v>
          </cell>
          <cell r="F23">
            <v>10561.837125083572</v>
          </cell>
          <cell r="G23">
            <v>12098.419544736527</v>
          </cell>
          <cell r="H23">
            <v>12989.863687873472</v>
          </cell>
          <cell r="I23">
            <v>13910.432420989004</v>
          </cell>
          <cell r="J23">
            <v>15065.671614219802</v>
          </cell>
          <cell r="K23">
            <v>16155.076250613729</v>
          </cell>
        </row>
        <row r="24">
          <cell r="A24" t="str">
            <v>Capital-Output ratio (COR)</v>
          </cell>
          <cell r="B24" t="str">
            <v>COR</v>
          </cell>
          <cell r="C24" t="str">
            <v>END</v>
          </cell>
          <cell r="D24">
            <v>2.1505331829231999</v>
          </cell>
          <cell r="E24">
            <v>2.3394655282612149</v>
          </cell>
          <cell r="F24">
            <v>1.9746381844313754</v>
          </cell>
          <cell r="G24">
            <v>1.8312015024052477</v>
          </cell>
          <cell r="H24">
            <v>1.6953992906506024</v>
          </cell>
          <cell r="I24">
            <v>1.5748783969731899</v>
          </cell>
          <cell r="J24">
            <v>1.4675084392285274</v>
          </cell>
          <cell r="K24">
            <v>1.4685788270075268</v>
          </cell>
        </row>
        <row r="25">
          <cell r="A25" t="str">
            <v>Incremental capital-output ratio (ICOR)</v>
          </cell>
          <cell r="E25">
            <v>-3.1827382842640448</v>
          </cell>
          <cell r="F25">
            <v>-3.1808860557517749</v>
          </cell>
          <cell r="G25">
            <v>9.7847627353810971</v>
          </cell>
          <cell r="H25">
            <v>5.2891460678055777</v>
          </cell>
          <cell r="I25">
            <v>4.1710026887578753</v>
          </cell>
          <cell r="J25">
            <v>3.4569904260167807</v>
          </cell>
          <cell r="K25">
            <v>4.8893756685163119</v>
          </cell>
        </row>
        <row r="27">
          <cell r="A27" t="str">
            <v>External Sector:</v>
          </cell>
        </row>
        <row r="29">
          <cell r="A29" t="str">
            <v xml:space="preserve">Current account </v>
          </cell>
          <cell r="B29" t="str">
            <v>CAB</v>
          </cell>
          <cell r="C29" t="str">
            <v>END</v>
          </cell>
          <cell r="D29">
            <v>-1059.0643316612591</v>
          </cell>
          <cell r="E29">
            <v>-1514.5852682364416</v>
          </cell>
          <cell r="F29">
            <v>-1430.6387684938925</v>
          </cell>
          <cell r="G29">
            <v>-1188.6763444391024</v>
          </cell>
          <cell r="H29">
            <v>-1208.8301084616719</v>
          </cell>
          <cell r="I29">
            <v>-1306.9605438685533</v>
          </cell>
          <cell r="J29">
            <v>-1442.0497802392676</v>
          </cell>
          <cell r="K29">
            <v>-3233.3807154725946</v>
          </cell>
        </row>
        <row r="30">
          <cell r="A30" t="str">
            <v xml:space="preserve">   Export of goods and services</v>
          </cell>
          <cell r="B30" t="str">
            <v>X</v>
          </cell>
          <cell r="C30" t="str">
            <v>END</v>
          </cell>
          <cell r="D30">
            <v>4730.2332000000006</v>
          </cell>
          <cell r="E30">
            <v>4097.6858999999995</v>
          </cell>
          <cell r="F30">
            <v>4995.7117174182367</v>
          </cell>
          <cell r="G30">
            <v>5802.888641456927</v>
          </cell>
          <cell r="H30">
            <v>6246.8361367402786</v>
          </cell>
          <cell r="I30">
            <v>6706.6186536495497</v>
          </cell>
          <cell r="J30">
            <v>7228.5442324441628</v>
          </cell>
          <cell r="K30">
            <v>7391.3129726503785</v>
          </cell>
        </row>
        <row r="31">
          <cell r="A31" t="str">
            <v xml:space="preserve">   Imports of goods and services</v>
          </cell>
          <cell r="B31" t="str">
            <v>-M</v>
          </cell>
          <cell r="C31" t="str">
            <v>END</v>
          </cell>
          <cell r="D31">
            <v>6610.4346000000005</v>
          </cell>
          <cell r="E31">
            <v>6631.4666999999999</v>
          </cell>
          <cell r="F31">
            <v>7470.3942501741922</v>
          </cell>
          <cell r="G31">
            <v>8039.6185047627459</v>
          </cell>
          <cell r="H31">
            <v>8573.1598729363759</v>
          </cell>
          <cell r="I31">
            <v>9240.6700871439152</v>
          </cell>
          <cell r="J31">
            <v>10039.500081117316</v>
          </cell>
          <cell r="K31">
            <v>11986.87093995077</v>
          </cell>
        </row>
        <row r="32">
          <cell r="A32" t="str">
            <v xml:space="preserve">   Net income</v>
          </cell>
          <cell r="B32" t="str">
            <v>FS</v>
          </cell>
          <cell r="C32" t="str">
            <v>EXOG</v>
          </cell>
          <cell r="D32">
            <v>247.54734301675975</v>
          </cell>
          <cell r="E32">
            <v>217.86090000000007</v>
          </cell>
          <cell r="F32">
            <v>538.70324698784373</v>
          </cell>
          <cell r="G32">
            <v>360.63472783852984</v>
          </cell>
          <cell r="H32">
            <v>394.36156487241692</v>
          </cell>
          <cell r="I32">
            <v>410.94244358742031</v>
          </cell>
          <cell r="J32">
            <v>441.33604832269327</v>
          </cell>
          <cell r="K32">
            <v>439.16667430343153</v>
          </cell>
        </row>
        <row r="33">
          <cell r="A33" t="str">
            <v xml:space="preserve">   Foreign grants</v>
          </cell>
          <cell r="B33" t="str">
            <v>G</v>
          </cell>
          <cell r="C33" t="str">
            <v>EXOG</v>
          </cell>
          <cell r="D33">
            <v>303.82978324022349</v>
          </cell>
          <cell r="E33">
            <v>523.78980000000001</v>
          </cell>
          <cell r="F33">
            <v>806.64307141068934</v>
          </cell>
          <cell r="G33">
            <v>1034.6294694401006</v>
          </cell>
          <cell r="H33">
            <v>927.10342513542048</v>
          </cell>
          <cell r="I33">
            <v>923.40749750474902</v>
          </cell>
          <cell r="J33">
            <v>920.93834694297107</v>
          </cell>
          <cell r="K33">
            <v>916.41150230657013</v>
          </cell>
        </row>
        <row r="34">
          <cell r="A34" t="str">
            <v>Capital account</v>
          </cell>
          <cell r="C34" t="str">
            <v>EXOG</v>
          </cell>
          <cell r="D34">
            <v>1297.2715316612591</v>
          </cell>
          <cell r="E34">
            <v>302.01190168882636</v>
          </cell>
          <cell r="F34">
            <v>1206.23464626948</v>
          </cell>
          <cell r="G34">
            <v>1316.7141183613603</v>
          </cell>
          <cell r="H34">
            <v>1384.3509761934954</v>
          </cell>
          <cell r="I34">
            <v>1532.2082717636413</v>
          </cell>
          <cell r="J34">
            <v>1624.3937028856874</v>
          </cell>
          <cell r="K34">
            <v>1616.409044688186</v>
          </cell>
        </row>
        <row r="35">
          <cell r="A35" t="str">
            <v xml:space="preserve">   Public sector financing </v>
          </cell>
          <cell r="B35" t="str">
            <v>CFCG</v>
          </cell>
          <cell r="C35" t="str">
            <v>EXOG</v>
          </cell>
          <cell r="D35">
            <v>230.78434120577614</v>
          </cell>
          <cell r="E35">
            <v>-404.5448317635587</v>
          </cell>
          <cell r="F35">
            <v>184.18975550916016</v>
          </cell>
          <cell r="G35">
            <v>367.05258853241634</v>
          </cell>
          <cell r="H35">
            <v>195.07873019935388</v>
          </cell>
          <cell r="I35">
            <v>129.1911674972699</v>
          </cell>
          <cell r="J35">
            <v>122.3323125350463</v>
          </cell>
          <cell r="K35">
            <v>121.73099174663952</v>
          </cell>
        </row>
        <row r="36">
          <cell r="A36" t="str">
            <v xml:space="preserve">   Central bank financing </v>
          </cell>
          <cell r="B36" t="str">
            <v>CFCCB</v>
          </cell>
          <cell r="C36" t="str">
            <v>EXOG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 xml:space="preserve">   Private financing </v>
          </cell>
          <cell r="B37" t="str">
            <v>CFCP</v>
          </cell>
          <cell r="C37" t="str">
            <v>EXOG</v>
          </cell>
          <cell r="D37">
            <v>885.30401564245801</v>
          </cell>
          <cell r="E37">
            <v>706.55673345238506</v>
          </cell>
          <cell r="F37">
            <v>1021.8876739631822</v>
          </cell>
          <cell r="G37">
            <v>949.48991348789855</v>
          </cell>
          <cell r="H37">
            <v>1189.0918140796159</v>
          </cell>
          <cell r="I37">
            <v>1402.8174011010049</v>
          </cell>
          <cell r="J37">
            <v>1501.8496720286307</v>
          </cell>
          <cell r="K37">
            <v>1494.4673753145551</v>
          </cell>
        </row>
        <row r="38">
          <cell r="A38" t="str">
            <v>Change in net international reserves</v>
          </cell>
          <cell r="B38" t="str">
            <v>CNIR</v>
          </cell>
          <cell r="C38" t="str">
            <v>END</v>
          </cell>
          <cell r="D38">
            <v>238.20719999999997</v>
          </cell>
          <cell r="E38">
            <v>-1212.5733665476153</v>
          </cell>
          <cell r="F38">
            <v>-224.40412222441245</v>
          </cell>
          <cell r="G38">
            <v>128.037773922258</v>
          </cell>
          <cell r="H38">
            <v>175.52086773182356</v>
          </cell>
          <cell r="I38">
            <v>225.24772789508813</v>
          </cell>
          <cell r="J38">
            <v>182.3439226464198</v>
          </cell>
          <cell r="K38">
            <v>-1616.9716707844086</v>
          </cell>
        </row>
        <row r="40">
          <cell r="A40" t="str">
            <v>Financing gap</v>
          </cell>
          <cell r="B40" t="str">
            <v>GAP</v>
          </cell>
          <cell r="C40" t="str">
            <v>END</v>
          </cell>
          <cell r="D40">
            <v>0</v>
          </cell>
          <cell r="E40">
            <v>0</v>
          </cell>
          <cell r="F40">
            <v>0.1572167971376075</v>
          </cell>
          <cell r="G40">
            <v>0.17161634104536461</v>
          </cell>
          <cell r="H40">
            <v>0.18043191452557039</v>
          </cell>
          <cell r="I40">
            <v>0.19970316536637256</v>
          </cell>
          <cell r="J40">
            <v>0.21171832201048346</v>
          </cell>
          <cell r="K40">
            <v>0.21067762699135528</v>
          </cell>
        </row>
        <row r="42">
          <cell r="A42" t="str">
            <v>Public Sector:</v>
          </cell>
        </row>
        <row r="44">
          <cell r="A44" t="str">
            <v>Total revenue</v>
          </cell>
          <cell r="B44" t="str">
            <v>RVN</v>
          </cell>
          <cell r="C44" t="str">
            <v>END</v>
          </cell>
          <cell r="D44">
            <v>2614</v>
          </cell>
          <cell r="E44">
            <v>2645</v>
          </cell>
          <cell r="F44">
            <v>3493.386309366867</v>
          </cell>
          <cell r="G44">
            <v>4063.2043576417313</v>
          </cell>
          <cell r="H44">
            <v>4440.4784435399706</v>
          </cell>
          <cell r="I44">
            <v>4798.961929647071</v>
          </cell>
          <cell r="J44">
            <v>5201.5926162299647</v>
          </cell>
          <cell r="K44">
            <v>5552.2061320009816</v>
          </cell>
        </row>
        <row r="45">
          <cell r="A45" t="str">
            <v xml:space="preserve">   Of which:  official grants</v>
          </cell>
          <cell r="B45" t="str">
            <v>GG</v>
          </cell>
          <cell r="C45" t="str">
            <v>EXOG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A46" t="str">
            <v>Total expenditures</v>
          </cell>
          <cell r="C46" t="str">
            <v>END</v>
          </cell>
          <cell r="D46">
            <v>3282.2251396648044</v>
          </cell>
          <cell r="E46">
            <v>2945</v>
          </cell>
          <cell r="F46">
            <v>3895.149112986167</v>
          </cell>
          <cell r="G46">
            <v>4577.2474644482108</v>
          </cell>
          <cell r="H46">
            <v>4964.6253383591793</v>
          </cell>
          <cell r="I46">
            <v>5259.6874413174173</v>
          </cell>
          <cell r="J46">
            <v>5589.6721961121038</v>
          </cell>
          <cell r="K46">
            <v>5949.1274528874983</v>
          </cell>
        </row>
        <row r="47">
          <cell r="A47" t="str">
            <v xml:space="preserve">   Consumption</v>
          </cell>
          <cell r="B47" t="str">
            <v>CG</v>
          </cell>
          <cell r="C47" t="str">
            <v>END</v>
          </cell>
          <cell r="D47">
            <v>2664</v>
          </cell>
          <cell r="E47">
            <v>2288</v>
          </cell>
          <cell r="F47">
            <v>2943.7976912559543</v>
          </cell>
          <cell r="G47">
            <v>3447.5153332102036</v>
          </cell>
          <cell r="H47">
            <v>3733.1617518174867</v>
          </cell>
          <cell r="I47">
            <v>3996.7982083850534</v>
          </cell>
          <cell r="J47">
            <v>4315.7624767278803</v>
          </cell>
          <cell r="K47">
            <v>4642.0719406206454</v>
          </cell>
        </row>
        <row r="48">
          <cell r="A48" t="str">
            <v xml:space="preserve">   Investment </v>
          </cell>
          <cell r="B48" t="str">
            <v>IG</v>
          </cell>
          <cell r="C48" t="str">
            <v>END</v>
          </cell>
          <cell r="D48">
            <v>234.20000000000002</v>
          </cell>
          <cell r="E48">
            <v>206</v>
          </cell>
          <cell r="F48">
            <v>263.88647869662293</v>
          </cell>
          <cell r="G48">
            <v>296.94760144588724</v>
          </cell>
          <cell r="H48">
            <v>316.95782175592092</v>
          </cell>
          <cell r="I48">
            <v>340.98872033206374</v>
          </cell>
          <cell r="J48">
            <v>369.9886920028855</v>
          </cell>
          <cell r="K48">
            <v>399.89493908584984</v>
          </cell>
        </row>
        <row r="49">
          <cell r="A49" t="str">
            <v xml:space="preserve">   Domestic interest payments </v>
          </cell>
          <cell r="B49" t="str">
            <v>INTGD</v>
          </cell>
          <cell r="C49" t="str">
            <v>EXOG</v>
          </cell>
          <cell r="D49">
            <v>212.5</v>
          </cell>
          <cell r="E49">
            <v>244</v>
          </cell>
          <cell r="F49">
            <v>256.2</v>
          </cell>
          <cell r="G49">
            <v>269.01</v>
          </cell>
          <cell r="H49">
            <v>282.46050000000002</v>
          </cell>
          <cell r="I49">
            <v>296.58352500000007</v>
          </cell>
          <cell r="J49">
            <v>311.41270125000005</v>
          </cell>
          <cell r="K49">
            <v>326.98333631250006</v>
          </cell>
        </row>
        <row r="50">
          <cell r="A50" t="str">
            <v xml:space="preserve">   Foreign interest payments </v>
          </cell>
          <cell r="B50" t="str">
            <v>INTGF</v>
          </cell>
          <cell r="C50" t="str">
            <v>EXOG</v>
          </cell>
          <cell r="D50">
            <v>141.52513966480447</v>
          </cell>
          <cell r="E50">
            <v>177</v>
          </cell>
          <cell r="F50">
            <v>401.26494303359021</v>
          </cell>
          <cell r="G50">
            <v>533.77452979211978</v>
          </cell>
          <cell r="H50">
            <v>602.04526478577191</v>
          </cell>
          <cell r="I50">
            <v>595.31698760030042</v>
          </cell>
          <cell r="J50">
            <v>562.50832613133787</v>
          </cell>
          <cell r="K50">
            <v>550.17723686850331</v>
          </cell>
        </row>
        <row r="51">
          <cell r="A51" t="str">
            <v xml:space="preserve">   Net lending</v>
          </cell>
          <cell r="B51" t="str">
            <v>NL</v>
          </cell>
          <cell r="C51" t="str">
            <v>EXOG</v>
          </cell>
          <cell r="D51">
            <v>30</v>
          </cell>
          <cell r="E51">
            <v>30</v>
          </cell>
          <cell r="F51">
            <v>30</v>
          </cell>
          <cell r="G51">
            <v>30</v>
          </cell>
          <cell r="H51">
            <v>30</v>
          </cell>
          <cell r="I51">
            <v>30</v>
          </cell>
          <cell r="J51">
            <v>30</v>
          </cell>
          <cell r="K51">
            <v>30</v>
          </cell>
        </row>
        <row r="52">
          <cell r="A52" t="str">
            <v>Balance of the rest of public sector</v>
          </cell>
          <cell r="B52" t="str">
            <v>REST</v>
          </cell>
          <cell r="C52" t="str">
            <v>EXOG</v>
          </cell>
          <cell r="D52">
            <v>0.1999999999998181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A54" t="str">
            <v>Overall balance (excl. foreign grants)</v>
          </cell>
          <cell r="C54" t="str">
            <v>END</v>
          </cell>
          <cell r="D54">
            <v>-668.02513966480456</v>
          </cell>
          <cell r="E54">
            <v>-300</v>
          </cell>
          <cell r="F54">
            <v>-401.76280361930003</v>
          </cell>
          <cell r="G54">
            <v>-514.0431068064795</v>
          </cell>
          <cell r="H54">
            <v>-524.14689481920868</v>
          </cell>
          <cell r="I54">
            <v>-460.72551167034635</v>
          </cell>
          <cell r="J54">
            <v>-388.07957988213911</v>
          </cell>
          <cell r="K54">
            <v>-396.9213208865167</v>
          </cell>
        </row>
        <row r="55">
          <cell r="A55" t="str">
            <v>Overall balance (incl. foreign grants)</v>
          </cell>
          <cell r="C55" t="str">
            <v>END</v>
          </cell>
          <cell r="D55">
            <v>-668.02513966480456</v>
          </cell>
          <cell r="E55">
            <v>-300</v>
          </cell>
          <cell r="F55">
            <v>-401.76280361930003</v>
          </cell>
          <cell r="G55">
            <v>-514.0431068064795</v>
          </cell>
          <cell r="H55">
            <v>-524.14689481920868</v>
          </cell>
          <cell r="I55">
            <v>-460.72551167034635</v>
          </cell>
          <cell r="J55">
            <v>-388.07957988213911</v>
          </cell>
          <cell r="K55">
            <v>-396.9213208865167</v>
          </cell>
        </row>
        <row r="57">
          <cell r="A57" t="str">
            <v>Total financing</v>
          </cell>
          <cell r="C57" t="str">
            <v>END</v>
          </cell>
          <cell r="D57">
            <v>637.78434120577617</v>
          </cell>
          <cell r="E57">
            <v>199.4551682364413</v>
          </cell>
          <cell r="F57">
            <v>388.92672572851313</v>
          </cell>
          <cell r="G57">
            <v>364.68597298243486</v>
          </cell>
          <cell r="H57">
            <v>311.4240963685819</v>
          </cell>
          <cell r="I57">
            <v>251.28025932791058</v>
          </cell>
          <cell r="J57">
            <v>181.76344923100086</v>
          </cell>
          <cell r="K57">
            <v>196.45678619026225</v>
          </cell>
        </row>
        <row r="58">
          <cell r="A58" t="str">
            <v xml:space="preserve">   Net foreign financing </v>
          </cell>
          <cell r="B58" t="str">
            <v>CFCG</v>
          </cell>
          <cell r="C58" t="str">
            <v>EXOG</v>
          </cell>
          <cell r="D58">
            <v>230.78434120577614</v>
          </cell>
          <cell r="E58">
            <v>-404.5448317635587</v>
          </cell>
          <cell r="F58">
            <v>184.18975550916016</v>
          </cell>
          <cell r="G58">
            <v>367.05258853241634</v>
          </cell>
          <cell r="H58">
            <v>195.07873019935388</v>
          </cell>
          <cell r="I58">
            <v>129.1911674972699</v>
          </cell>
          <cell r="J58">
            <v>122.3323125350463</v>
          </cell>
          <cell r="K58">
            <v>121.73099174663952</v>
          </cell>
        </row>
        <row r="59">
          <cell r="A59" t="str">
            <v xml:space="preserve">   Net domestic credit, central bank</v>
          </cell>
          <cell r="B59" t="str">
            <v>CDCGCB</v>
          </cell>
          <cell r="C59" t="str">
            <v>END</v>
          </cell>
          <cell r="D59">
            <v>142</v>
          </cell>
          <cell r="E59">
            <v>824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Counterpart funds (-)</v>
          </cell>
          <cell r="B60" t="str">
            <v>CDCGCBCF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 xml:space="preserve">   Net domestic credit, banks</v>
          </cell>
          <cell r="B61" t="str">
            <v>CDCGB</v>
          </cell>
          <cell r="C61" t="str">
            <v>EXOG</v>
          </cell>
          <cell r="D61">
            <v>189</v>
          </cell>
          <cell r="E61">
            <v>-93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 xml:space="preserve">   Net domestic bonds and other</v>
          </cell>
          <cell r="B62" t="str">
            <v>CB</v>
          </cell>
          <cell r="C62" t="str">
            <v>END</v>
          </cell>
          <cell r="D62">
            <v>76</v>
          </cell>
          <cell r="E62">
            <v>-127</v>
          </cell>
          <cell r="F62">
            <v>204.736970219353</v>
          </cell>
          <cell r="G62">
            <v>-2.3666155499814869</v>
          </cell>
          <cell r="H62">
            <v>116.34536616922801</v>
          </cell>
          <cell r="I62">
            <v>122.0890918306407</v>
          </cell>
          <cell r="J62">
            <v>59.431136695954557</v>
          </cell>
          <cell r="K62">
            <v>74.725794443622732</v>
          </cell>
        </row>
        <row r="64">
          <cell r="A64" t="str">
            <v>Financing gap</v>
          </cell>
          <cell r="B64" t="str">
            <v>GAP</v>
          </cell>
          <cell r="C64" t="str">
            <v>END</v>
          </cell>
          <cell r="D64">
            <v>0</v>
          </cell>
          <cell r="E64">
            <v>0</v>
          </cell>
          <cell r="F64">
            <v>0.1572167971376075</v>
          </cell>
          <cell r="G64">
            <v>0.17161634104536461</v>
          </cell>
          <cell r="H64">
            <v>0.18043191452557039</v>
          </cell>
          <cell r="I64">
            <v>0.19970316536637256</v>
          </cell>
          <cell r="J64">
            <v>0.21171832201048346</v>
          </cell>
          <cell r="K64">
            <v>0.21067762699135528</v>
          </cell>
        </row>
        <row r="66">
          <cell r="A66" t="str">
            <v>The Central Bank:</v>
          </cell>
        </row>
        <row r="68">
          <cell r="A68" t="str">
            <v>Total assets</v>
          </cell>
          <cell r="C68" t="str">
            <v>END</v>
          </cell>
          <cell r="D68">
            <v>1122.6300000000001</v>
          </cell>
          <cell r="E68">
            <v>1060.3</v>
          </cell>
          <cell r="F68">
            <v>1340.8543132478483</v>
          </cell>
          <cell r="G68">
            <v>1635.8524079596759</v>
          </cell>
          <cell r="H68">
            <v>1810.3346812985667</v>
          </cell>
          <cell r="I68">
            <v>1975.2794086706413</v>
          </cell>
          <cell r="J68">
            <v>2167.9656125883603</v>
          </cell>
          <cell r="K68">
            <v>2360.6321671677961</v>
          </cell>
        </row>
        <row r="69">
          <cell r="A69" t="str">
            <v xml:space="preserve">   Net foreign assets</v>
          </cell>
          <cell r="B69" t="str">
            <v>NFACB</v>
          </cell>
          <cell r="C69" t="str">
            <v>END</v>
          </cell>
          <cell r="D69">
            <v>536.29050279329613</v>
          </cell>
          <cell r="E69">
            <v>-304</v>
          </cell>
          <cell r="F69">
            <v>-551.49017277934206</v>
          </cell>
          <cell r="G69">
            <v>-512.44478810804605</v>
          </cell>
          <cell r="H69">
            <v>-287.27769682329188</v>
          </cell>
          <cell r="I69">
            <v>-93.520831658531606</v>
          </cell>
          <cell r="J69">
            <v>88.491158753480633</v>
          </cell>
          <cell r="K69">
            <v>-1605.6674644435352</v>
          </cell>
        </row>
        <row r="70">
          <cell r="A70" t="str">
            <v xml:space="preserve">      Net international reserves</v>
          </cell>
          <cell r="B70" t="str">
            <v>NIR</v>
          </cell>
          <cell r="C70" t="str">
            <v>END</v>
          </cell>
          <cell r="D70">
            <v>1704</v>
          </cell>
          <cell r="E70">
            <v>1164</v>
          </cell>
          <cell r="F70">
            <v>998.53843742803258</v>
          </cell>
          <cell r="G70">
            <v>1317.5112379334037</v>
          </cell>
          <cell r="H70">
            <v>1325.9343105503376</v>
          </cell>
          <cell r="I70">
            <v>1796.4603293698535</v>
          </cell>
          <cell r="J70">
            <v>1769.1231633740456</v>
          </cell>
          <cell r="K70">
            <v>266.76245538479253</v>
          </cell>
        </row>
        <row r="71">
          <cell r="A71" t="str">
            <v xml:space="preserve">         Gross official reserves</v>
          </cell>
          <cell r="B71" t="str">
            <v>GOR</v>
          </cell>
          <cell r="C71" t="str">
            <v>END</v>
          </cell>
          <cell r="D71">
            <v>1704</v>
          </cell>
          <cell r="E71">
            <v>1166</v>
          </cell>
          <cell r="F71">
            <v>1000.6501930291672</v>
          </cell>
          <cell r="G71">
            <v>1320.0043660360357</v>
          </cell>
          <cell r="H71">
            <v>1328.1321470334367</v>
          </cell>
          <cell r="I71">
            <v>1799.0352354145994</v>
          </cell>
          <cell r="J71">
            <v>1771.4128526987031</v>
          </cell>
          <cell r="K71">
            <v>269.3134500937316</v>
          </cell>
        </row>
        <row r="72">
          <cell r="A72" t="str">
            <v xml:space="preserve">         Gross official liabilities</v>
          </cell>
          <cell r="B72" t="str">
            <v>GOL</v>
          </cell>
          <cell r="C72" t="str">
            <v>EXOG</v>
          </cell>
          <cell r="D72">
            <v>0</v>
          </cell>
          <cell r="E72">
            <v>-2</v>
          </cell>
          <cell r="F72">
            <v>-2.1114803602120285</v>
          </cell>
          <cell r="G72">
            <v>-2.4928031544664369</v>
          </cell>
          <cell r="H72">
            <v>-2.1975500632674976</v>
          </cell>
          <cell r="I72">
            <v>-2.5745706088278331</v>
          </cell>
          <cell r="J72">
            <v>-2.28939094874212</v>
          </cell>
          <cell r="K72">
            <v>-2.5506619526603123</v>
          </cell>
        </row>
        <row r="73">
          <cell r="A73" t="str">
            <v xml:space="preserve">      MLT foreign liabilities</v>
          </cell>
          <cell r="B73" t="str">
            <v>FCCB</v>
          </cell>
          <cell r="C73" t="str">
            <v>EXOG</v>
          </cell>
          <cell r="D73">
            <v>-1167.7094972067039</v>
          </cell>
          <cell r="E73">
            <v>-1468</v>
          </cell>
          <cell r="F73">
            <v>-1550.0286102073746</v>
          </cell>
          <cell r="G73">
            <v>-1829.9560260414496</v>
          </cell>
          <cell r="H73">
            <v>-1613.2120073736296</v>
          </cell>
          <cell r="I73">
            <v>-1889.981161028385</v>
          </cell>
          <cell r="J73">
            <v>-1680.6320046205649</v>
          </cell>
          <cell r="K73">
            <v>-1872.4299198283277</v>
          </cell>
        </row>
        <row r="74">
          <cell r="A74" t="str">
            <v xml:space="preserve">   Net domestic assets</v>
          </cell>
          <cell r="B74" t="str">
            <v>NDACB</v>
          </cell>
          <cell r="C74" t="str">
            <v>END</v>
          </cell>
          <cell r="D74">
            <v>504.63000000000011</v>
          </cell>
          <cell r="E74">
            <v>1364.3</v>
          </cell>
          <cell r="F74">
            <v>1892.3444860271904</v>
          </cell>
          <cell r="G74">
            <v>2148.2971960677223</v>
          </cell>
          <cell r="H74">
            <v>2097.6123781218621</v>
          </cell>
          <cell r="I74">
            <v>2068.8002403291725</v>
          </cell>
          <cell r="J74">
            <v>2079.4744538348818</v>
          </cell>
          <cell r="K74">
            <v>3966.2996316113322</v>
          </cell>
        </row>
        <row r="75">
          <cell r="A75" t="str">
            <v xml:space="preserve">      Net dom. credit to the public sector</v>
          </cell>
          <cell r="B75" t="str">
            <v>DCGCB</v>
          </cell>
          <cell r="C75" t="str">
            <v>EXOG</v>
          </cell>
          <cell r="D75">
            <v>517</v>
          </cell>
          <cell r="E75">
            <v>1341</v>
          </cell>
          <cell r="F75">
            <v>1341</v>
          </cell>
          <cell r="G75">
            <v>1341</v>
          </cell>
          <cell r="H75">
            <v>1341</v>
          </cell>
          <cell r="I75">
            <v>1341</v>
          </cell>
          <cell r="J75">
            <v>1341</v>
          </cell>
          <cell r="K75">
            <v>1341</v>
          </cell>
        </row>
        <row r="76">
          <cell r="A76" t="str">
            <v xml:space="preserve">      Counterpart funds (-)</v>
          </cell>
          <cell r="B76" t="str">
            <v>DCGCBCF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A77" t="str">
            <v xml:space="preserve">      Net dom. credit to the private sector</v>
          </cell>
          <cell r="B77" t="str">
            <v>DCPCB</v>
          </cell>
          <cell r="C77" t="str">
            <v>END</v>
          </cell>
          <cell r="D77">
            <v>270</v>
          </cell>
          <cell r="E77">
            <v>229.5</v>
          </cell>
          <cell r="F77">
            <v>728.42732051935627</v>
          </cell>
          <cell r="G77">
            <v>912.19180112827166</v>
          </cell>
          <cell r="H77">
            <v>936.98737957852677</v>
          </cell>
          <cell r="I77">
            <v>913.12906243260227</v>
          </cell>
          <cell r="J77">
            <v>955.86019753716414</v>
          </cell>
          <cell r="K77">
            <v>2484.8523699577754</v>
          </cell>
        </row>
        <row r="78">
          <cell r="A78" t="str">
            <v xml:space="preserve">      Other assets, net</v>
          </cell>
          <cell r="B78" t="str">
            <v>OANCB</v>
          </cell>
          <cell r="C78" t="str">
            <v>END</v>
          </cell>
          <cell r="D78">
            <v>-282.36999999999989</v>
          </cell>
          <cell r="E78">
            <v>-206.20000000000005</v>
          </cell>
          <cell r="F78">
            <v>-177.08283449216583</v>
          </cell>
          <cell r="G78">
            <v>-104.89460506054934</v>
          </cell>
          <cell r="H78">
            <v>-180.37500145666468</v>
          </cell>
          <cell r="I78">
            <v>-185.32882210342973</v>
          </cell>
          <cell r="J78">
            <v>-217.3857437022823</v>
          </cell>
          <cell r="K78">
            <v>140.44726165355678</v>
          </cell>
        </row>
        <row r="79">
          <cell r="A79" t="str">
            <v>Total liabilities/Reserve money</v>
          </cell>
          <cell r="B79" t="str">
            <v>HM</v>
          </cell>
          <cell r="C79" t="str">
            <v>END</v>
          </cell>
          <cell r="D79">
            <v>1122.6300000000001</v>
          </cell>
          <cell r="E79">
            <v>1060.3</v>
          </cell>
          <cell r="F79">
            <v>1340.8543132478483</v>
          </cell>
          <cell r="G79">
            <v>1635.8524079596759</v>
          </cell>
          <cell r="H79">
            <v>1810.3346812985667</v>
          </cell>
          <cell r="I79">
            <v>1975.2794086706413</v>
          </cell>
          <cell r="J79">
            <v>2167.9656125883603</v>
          </cell>
          <cell r="K79">
            <v>2360.6321671677961</v>
          </cell>
        </row>
        <row r="81">
          <cell r="A81" t="str">
            <v>Memorandum items:</v>
          </cell>
        </row>
        <row r="82">
          <cell r="A82" t="str">
            <v>Money demand (M1)</v>
          </cell>
          <cell r="B82" t="str">
            <v>M1</v>
          </cell>
          <cell r="C82" t="str">
            <v>END</v>
          </cell>
          <cell r="D82">
            <v>1739.7</v>
          </cell>
          <cell r="E82">
            <v>1357.9</v>
          </cell>
          <cell r="F82">
            <v>1717.1989738368891</v>
          </cell>
          <cell r="G82">
            <v>2094.9957415528097</v>
          </cell>
          <cell r="H82">
            <v>2318.4508759174973</v>
          </cell>
          <cell r="I82">
            <v>2529.6915109250835</v>
          </cell>
          <cell r="J82">
            <v>2776.4599691914882</v>
          </cell>
          <cell r="K82">
            <v>3023.2032630360754</v>
          </cell>
        </row>
        <row r="83">
          <cell r="A83" t="str">
            <v>Velocity</v>
          </cell>
          <cell r="C83" t="str">
            <v>END</v>
          </cell>
          <cell r="D83">
            <v>5.8162427107874262</v>
          </cell>
          <cell r="E83">
            <v>7.4535152138513689</v>
          </cell>
          <cell r="F83">
            <v>7.5501003182568951</v>
          </cell>
          <cell r="G83">
            <v>6.9639057007005594</v>
          </cell>
          <cell r="H83">
            <v>6.7167592134396434</v>
          </cell>
          <cell r="I83">
            <v>6.6226019735135733</v>
          </cell>
          <cell r="J83">
            <v>6.5471642932094118</v>
          </cell>
          <cell r="K83">
            <v>6.4988238370595788</v>
          </cell>
        </row>
        <row r="84">
          <cell r="A84" t="str">
            <v>Money multiplier</v>
          </cell>
          <cell r="B84" t="str">
            <v>MU</v>
          </cell>
          <cell r="C84" t="str">
            <v>EXOG</v>
          </cell>
          <cell r="D84">
            <v>1.549664626813821</v>
          </cell>
          <cell r="E84">
            <v>1.2806752805809678</v>
          </cell>
          <cell r="F84">
            <v>1.2806752805809678</v>
          </cell>
          <cell r="G84">
            <v>1.2806752805809678</v>
          </cell>
          <cell r="H84">
            <v>1.2806752805809669</v>
          </cell>
          <cell r="I84">
            <v>1.2806752805809687</v>
          </cell>
          <cell r="J84">
            <v>1.2806752805809678</v>
          </cell>
          <cell r="K84">
            <v>1.2806752805809678</v>
          </cell>
        </row>
        <row r="85">
          <cell r="A85" t="str">
            <v>Gross forex reserves in months of import</v>
          </cell>
          <cell r="B85" t="str">
            <v>GOR_M</v>
          </cell>
          <cell r="C85" t="str">
            <v>EXOG</v>
          </cell>
          <cell r="D85">
            <v>4.7529321963061584</v>
          </cell>
          <cell r="E85">
            <v>1.3613991242646013</v>
          </cell>
          <cell r="F85">
            <v>1.5648533704797254</v>
          </cell>
          <cell r="G85">
            <v>1.8195552588032382</v>
          </cell>
          <cell r="H85">
            <v>1.983893654827422</v>
          </cell>
          <cell r="I85">
            <v>2.1651802880799331</v>
          </cell>
          <cell r="J85">
            <v>2.2492054470151013</v>
          </cell>
          <cell r="K85">
            <v>0.25580007590916493</v>
          </cell>
        </row>
        <row r="88">
          <cell r="A88" t="str">
            <v>1/   Variables are either endogenous (END) or exogenous (EXOG).</v>
          </cell>
        </row>
      </sheetData>
      <sheetData sheetId="9" refreshError="1">
        <row r="1">
          <cell r="A1" t="str">
            <v>Table 4. Moldova:  Simulation Output of Financial Programming Model</v>
          </cell>
        </row>
        <row r="2">
          <cell r="A2" t="str">
            <v>(In percent of GDP)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165.33007070070303</v>
          </cell>
          <cell r="E10">
            <v>165.52102194155552</v>
          </cell>
          <cell r="F10">
            <v>157.61959215192954</v>
          </cell>
          <cell r="G10">
            <v>155.10606688205735</v>
          </cell>
          <cell r="H10">
            <v>155.0532857962788</v>
          </cell>
          <cell r="I10">
            <v>155.15783961220046</v>
          </cell>
          <cell r="J10">
            <v>155.2290320993429</v>
          </cell>
          <cell r="K10">
            <v>161.01037817501873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100</v>
          </cell>
          <cell r="E11">
            <v>100</v>
          </cell>
          <cell r="F11">
            <v>100</v>
          </cell>
          <cell r="G11">
            <v>100</v>
          </cell>
          <cell r="H11">
            <v>100</v>
          </cell>
          <cell r="I11">
            <v>100</v>
          </cell>
          <cell r="J11">
            <v>100</v>
          </cell>
          <cell r="K11">
            <v>100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65.330070700703018</v>
          </cell>
          <cell r="E12">
            <v>65.521021941555517</v>
          </cell>
          <cell r="F12">
            <v>57.619592151929524</v>
          </cell>
          <cell r="G12">
            <v>55.106066882057334</v>
          </cell>
          <cell r="H12">
            <v>55.053285796278786</v>
          </cell>
          <cell r="I12">
            <v>55.157839612200455</v>
          </cell>
          <cell r="J12">
            <v>55.229032099342923</v>
          </cell>
          <cell r="K12">
            <v>61.01037817501873</v>
          </cell>
        </row>
        <row r="13">
          <cell r="A13" t="str">
            <v>Total expenditures</v>
          </cell>
          <cell r="C13" t="str">
            <v>END</v>
          </cell>
          <cell r="D13">
            <v>161.02913645585247</v>
          </cell>
          <cell r="E13">
            <v>165.52102194155552</v>
          </cell>
          <cell r="F13">
            <v>158.04290427198075</v>
          </cell>
          <cell r="G13">
            <v>159.36111056818757</v>
          </cell>
          <cell r="H13">
            <v>160.67322713653579</v>
          </cell>
          <cell r="I13">
            <v>160.29175187741717</v>
          </cell>
          <cell r="J13">
            <v>159.89536212746404</v>
          </cell>
          <cell r="K13">
            <v>165.19914080091135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57.655567404009112</v>
          </cell>
          <cell r="E14">
            <v>67.97653559590195</v>
          </cell>
          <cell r="F14">
            <v>73.79300210450252</v>
          </cell>
          <cell r="G14">
            <v>74.535500336698874</v>
          </cell>
          <cell r="H14">
            <v>74.60257717049447</v>
          </cell>
          <cell r="I14">
            <v>74.055994192755534</v>
          </cell>
          <cell r="J14">
            <v>73.813201402733739</v>
          </cell>
          <cell r="K14">
            <v>73.312340790552071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26.327967656872787</v>
          </cell>
          <cell r="E15">
            <v>22.6061752224857</v>
          </cell>
          <cell r="F15">
            <v>22.705685492302454</v>
          </cell>
          <cell r="G15">
            <v>23.63035141732836</v>
          </cell>
          <cell r="H15">
            <v>23.972820277776023</v>
          </cell>
          <cell r="I15">
            <v>23.857009552493452</v>
          </cell>
          <cell r="J15">
            <v>23.741758298169838</v>
          </cell>
          <cell r="K15">
            <v>23.627063812707725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23.903702512810991</v>
          </cell>
          <cell r="E16">
            <v>27.968810738265244</v>
          </cell>
          <cell r="F16">
            <v>16.364845577511549</v>
          </cell>
          <cell r="G16">
            <v>14.887775419053115</v>
          </cell>
          <cell r="H16">
            <v>15.594403930036313</v>
          </cell>
          <cell r="I16">
            <v>16.129236246855719</v>
          </cell>
          <cell r="J16">
            <v>16.557630691762913</v>
          </cell>
          <cell r="K16">
            <v>24.780301062781202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2.3145683277926454</v>
          </cell>
          <cell r="E17">
            <v>2.035346195730793</v>
          </cell>
          <cell r="F17">
            <v>2.0353719988143473</v>
          </cell>
          <cell r="G17">
            <v>2.0353719988143228</v>
          </cell>
          <cell r="H17">
            <v>2.0353719987864971</v>
          </cell>
          <cell r="I17">
            <v>2.0353719988134151</v>
          </cell>
          <cell r="J17">
            <v>2.0353719987964891</v>
          </cell>
          <cell r="K17">
            <v>2.0353719987581664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4.0790472589217632</v>
          </cell>
          <cell r="E18">
            <v>4.4477007529353623</v>
          </cell>
          <cell r="F18">
            <v>4.6117795095635445</v>
          </cell>
          <cell r="G18">
            <v>4.4972925543517244</v>
          </cell>
          <cell r="H18">
            <v>4.3534565449275551</v>
          </cell>
          <cell r="I18">
            <v>4.1821300268624952</v>
          </cell>
          <cell r="J18">
            <v>3.9819235450044896</v>
          </cell>
          <cell r="K18">
            <v>3.824003494995091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46.748283295445155</v>
          </cell>
          <cell r="E19">
            <v>40.486453436236452</v>
          </cell>
          <cell r="F19">
            <v>38.532219589286356</v>
          </cell>
          <cell r="G19">
            <v>39.774818841941183</v>
          </cell>
          <cell r="H19">
            <v>40.114597214514916</v>
          </cell>
          <cell r="I19">
            <v>40.032009859636531</v>
          </cell>
          <cell r="J19">
            <v>39.765476190996573</v>
          </cell>
          <cell r="K19">
            <v>37.620059641117109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100.02989574319</v>
          </cell>
          <cell r="E22">
            <v>107.3277472369227</v>
          </cell>
          <cell r="F22">
            <v>104.98923776459972</v>
          </cell>
          <cell r="G22">
            <v>103.42382072323875</v>
          </cell>
          <cell r="H22">
            <v>103.24145936003164</v>
          </cell>
          <cell r="I22">
            <v>103.232587533527</v>
          </cell>
          <cell r="J22">
            <v>103.24125335342507</v>
          </cell>
          <cell r="K22">
            <v>102.96180097871624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74.744636334058342</v>
          </cell>
          <cell r="E23">
            <v>81.194297296592879</v>
          </cell>
          <cell r="F23">
            <v>81.464073667629094</v>
          </cell>
          <cell r="G23">
            <v>82.926362265135296</v>
          </cell>
          <cell r="H23">
            <v>83.415530406790694</v>
          </cell>
          <cell r="I23">
            <v>83.031792410891114</v>
          </cell>
          <cell r="J23">
            <v>82.878873893818721</v>
          </cell>
          <cell r="K23">
            <v>82.225571329981733</v>
          </cell>
        </row>
        <row r="25">
          <cell r="A25" t="str">
            <v>External Sector:</v>
          </cell>
        </row>
        <row r="27">
          <cell r="A27" t="str">
            <v xml:space="preserve">Current account </v>
          </cell>
          <cell r="B27" t="str">
            <v>CAB</v>
          </cell>
          <cell r="C27" t="str">
            <v>END</v>
          </cell>
          <cell r="D27">
            <v>-10.466595897344304</v>
          </cell>
          <cell r="E27">
            <v>-14.964589144732738</v>
          </cell>
          <cell r="F27">
            <v>-11.034601333849906</v>
          </cell>
          <cell r="G27">
            <v>-8.1475604966797679</v>
          </cell>
          <cell r="H27">
            <v>-7.7626068365260954</v>
          </cell>
          <cell r="I27">
            <v>-7.801287068831722</v>
          </cell>
          <cell r="J27">
            <v>-7.9329660798031778</v>
          </cell>
          <cell r="K27">
            <v>-16.457153933085213</v>
          </cell>
        </row>
        <row r="28">
          <cell r="A28" t="str">
            <v xml:space="preserve">   Export of goods and services</v>
          </cell>
          <cell r="B28" t="str">
            <v>X</v>
          </cell>
          <cell r="C28" t="str">
            <v>END</v>
          </cell>
          <cell r="D28">
            <v>46.748283295445155</v>
          </cell>
          <cell r="E28">
            <v>40.486453436236452</v>
          </cell>
          <cell r="F28">
            <v>38.532219589286356</v>
          </cell>
          <cell r="G28">
            <v>39.774818841941183</v>
          </cell>
          <cell r="H28">
            <v>40.114597214514916</v>
          </cell>
          <cell r="I28">
            <v>40.032009859636531</v>
          </cell>
          <cell r="J28">
            <v>39.765476190996573</v>
          </cell>
          <cell r="K28">
            <v>37.620059641117109</v>
          </cell>
        </row>
        <row r="29">
          <cell r="A29" t="str">
            <v xml:space="preserve">   Imports of goods and services</v>
          </cell>
          <cell r="B29" t="str">
            <v>-M</v>
          </cell>
          <cell r="C29" t="str">
            <v>END</v>
          </cell>
          <cell r="D29">
            <v>65.330070700703018</v>
          </cell>
          <cell r="E29">
            <v>65.521021941555517</v>
          </cell>
          <cell r="F29">
            <v>57.619592151929524</v>
          </cell>
          <cell r="G29">
            <v>55.106066882057334</v>
          </cell>
          <cell r="H29">
            <v>55.053285796278786</v>
          </cell>
          <cell r="I29">
            <v>55.157839612200455</v>
          </cell>
          <cell r="J29">
            <v>55.229032099342923</v>
          </cell>
          <cell r="K29">
            <v>61.01037817501873</v>
          </cell>
        </row>
        <row r="30">
          <cell r="A30" t="str">
            <v xml:space="preserve">   Net income</v>
          </cell>
          <cell r="B30" t="str">
            <v>FS</v>
          </cell>
          <cell r="C30" t="str">
            <v>EXOG</v>
          </cell>
          <cell r="D30">
            <v>2.446478393577344</v>
          </cell>
          <cell r="E30">
            <v>2.1525356990945963</v>
          </cell>
          <cell r="F30">
            <v>4.1550499669593659</v>
          </cell>
          <cell r="G30">
            <v>2.4719035387673585</v>
          </cell>
          <cell r="H30">
            <v>2.5324268134233154</v>
          </cell>
          <cell r="I30">
            <v>2.4529278915363193</v>
          </cell>
          <cell r="J30">
            <v>2.4278661868090237</v>
          </cell>
          <cell r="K30">
            <v>2.2352559742524165</v>
          </cell>
        </row>
        <row r="31">
          <cell r="A31" t="str">
            <v xml:space="preserve">   Foreign grants</v>
          </cell>
          <cell r="B31" t="str">
            <v>G</v>
          </cell>
          <cell r="C31" t="str">
            <v>EXOG</v>
          </cell>
          <cell r="D31">
            <v>3.0027104753540819</v>
          </cell>
          <cell r="E31">
            <v>5.1752115378281216</v>
          </cell>
          <cell r="F31">
            <v>6.2216856608043027</v>
          </cell>
          <cell r="G31">
            <v>7.0916748981730713</v>
          </cell>
          <cell r="H31">
            <v>5.9534746328260892</v>
          </cell>
          <cell r="I31">
            <v>5.5118473188357964</v>
          </cell>
          <cell r="J31">
            <v>5.0662416568423954</v>
          </cell>
          <cell r="K31">
            <v>4.6643208723735974</v>
          </cell>
        </row>
        <row r="32">
          <cell r="A32" t="str">
            <v>Capital account</v>
          </cell>
          <cell r="C32" t="str">
            <v>EXOG</v>
          </cell>
          <cell r="D32">
            <v>12.820766864774569</v>
          </cell>
          <cell r="E32">
            <v>2.9839746367367717</v>
          </cell>
          <cell r="F32">
            <v>9.3037590828561392</v>
          </cell>
          <cell r="G32">
            <v>9.0251715585740389</v>
          </cell>
          <cell r="H32">
            <v>8.8897292321966734</v>
          </cell>
          <cell r="I32">
            <v>9.1457975784683541</v>
          </cell>
          <cell r="J32">
            <v>8.9360716403978273</v>
          </cell>
          <cell r="K32">
            <v>8.2271451487198544</v>
          </cell>
        </row>
        <row r="33">
          <cell r="A33" t="str">
            <v xml:space="preserve">   Public sector financing </v>
          </cell>
          <cell r="B33" t="str">
            <v>CFCG</v>
          </cell>
          <cell r="C33" t="str">
            <v>EXOG</v>
          </cell>
          <cell r="D33">
            <v>2.2808118134303186</v>
          </cell>
          <cell r="E33">
            <v>-3.9970329336529749</v>
          </cell>
          <cell r="F33">
            <v>1.4206664649263931</v>
          </cell>
          <cell r="G33">
            <v>2.5158935689444775</v>
          </cell>
          <cell r="H33">
            <v>1.2527148969125368</v>
          </cell>
          <cell r="I33">
            <v>0.77114599146237839</v>
          </cell>
          <cell r="J33">
            <v>0.67297127956524716</v>
          </cell>
          <cell r="K33">
            <v>0.61958236467949024</v>
          </cell>
        </row>
        <row r="34">
          <cell r="A34" t="str">
            <v xml:space="preserve">   Central bank financing </v>
          </cell>
          <cell r="B34" t="str">
            <v>CFCCB</v>
          </cell>
          <cell r="C34" t="str">
            <v>EXOG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 xml:space="preserve">   Private financing </v>
          </cell>
          <cell r="B35" t="str">
            <v>CFCP</v>
          </cell>
          <cell r="C35" t="str">
            <v>EXOG</v>
          </cell>
          <cell r="D35">
            <v>8.7493451540293687</v>
          </cell>
          <cell r="E35">
            <v>6.981007570389747</v>
          </cell>
          <cell r="F35">
            <v>7.8818799954861181</v>
          </cell>
          <cell r="G35">
            <v>6.5081016774000577</v>
          </cell>
          <cell r="H35">
            <v>7.6358556761777665</v>
          </cell>
          <cell r="I35">
            <v>8.3734595527637108</v>
          </cell>
          <cell r="J35">
            <v>8.2619356616037489</v>
          </cell>
          <cell r="K35">
            <v>7.606490484041462</v>
          </cell>
        </row>
        <row r="36">
          <cell r="A36" t="str">
            <v>Change in net international reserves</v>
          </cell>
          <cell r="B36" t="str">
            <v>CNIR</v>
          </cell>
          <cell r="C36" t="str">
            <v>END</v>
          </cell>
          <cell r="D36">
            <v>2.3541709674302651</v>
          </cell>
          <cell r="E36">
            <v>-11.980614507995966</v>
          </cell>
          <cell r="F36">
            <v>-1.7308422509937667</v>
          </cell>
          <cell r="G36">
            <v>0.87761106189427374</v>
          </cell>
          <cell r="H36">
            <v>1.1271223956705794</v>
          </cell>
          <cell r="I36">
            <v>1.3445105096366314</v>
          </cell>
          <cell r="J36">
            <v>1.0031055605946502</v>
          </cell>
          <cell r="K36">
            <v>-8.2300087843653564</v>
          </cell>
        </row>
        <row r="38">
          <cell r="A38" t="str">
            <v>Public Sector:</v>
          </cell>
        </row>
        <row r="40">
          <cell r="A40" t="str">
            <v>Total revenue</v>
          </cell>
          <cell r="B40" t="str">
            <v>RVN</v>
          </cell>
          <cell r="C40" t="str">
            <v>END</v>
          </cell>
          <cell r="D40">
            <v>25.833824119769321</v>
          </cell>
          <cell r="E40">
            <v>26.133449940329839</v>
          </cell>
          <cell r="F40">
            <v>26.944694969768108</v>
          </cell>
          <cell r="G40">
            <v>27.850477103487847</v>
          </cell>
          <cell r="H40">
            <v>28.514915439304723</v>
          </cell>
          <cell r="I40">
            <v>28.645149098959134</v>
          </cell>
          <cell r="J40">
            <v>28.61486361355734</v>
          </cell>
          <cell r="K40">
            <v>28.259434636111052</v>
          </cell>
        </row>
        <row r="41">
          <cell r="A41" t="str">
            <v xml:space="preserve">   Of which:  official grants</v>
          </cell>
          <cell r="B41" t="str">
            <v>GG</v>
          </cell>
          <cell r="C41" t="str">
            <v>EXOG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Total expenditures</v>
          </cell>
          <cell r="C42" t="str">
            <v>END</v>
          </cell>
          <cell r="D42">
            <v>32.43780680167783</v>
          </cell>
          <cell r="E42">
            <v>29.097546341879539</v>
          </cell>
          <cell r="F42">
            <v>30.043515207511255</v>
          </cell>
          <cell r="G42">
            <v>31.373889788698882</v>
          </cell>
          <cell r="H42">
            <v>31.880769946556615</v>
          </cell>
          <cell r="I42">
            <v>31.39523363160761</v>
          </cell>
          <cell r="J42">
            <v>30.749756725886972</v>
          </cell>
          <cell r="K42">
            <v>30.279671611575964</v>
          </cell>
        </row>
        <row r="43">
          <cell r="A43" t="str">
            <v xml:space="preserve">   Consumption</v>
          </cell>
          <cell r="B43" t="str">
            <v>CG</v>
          </cell>
          <cell r="C43" t="str">
            <v>END</v>
          </cell>
          <cell r="D43">
            <v>26.327967656872787</v>
          </cell>
          <cell r="E43">
            <v>22.6061752224857</v>
          </cell>
          <cell r="F43">
            <v>22.705685492302454</v>
          </cell>
          <cell r="G43">
            <v>23.63035141732836</v>
          </cell>
          <cell r="H43">
            <v>23.972820277776023</v>
          </cell>
          <cell r="I43">
            <v>23.857009552493452</v>
          </cell>
          <cell r="J43">
            <v>23.741758298169838</v>
          </cell>
          <cell r="K43">
            <v>23.627063812707725</v>
          </cell>
        </row>
        <row r="44">
          <cell r="A44" t="str">
            <v xml:space="preserve">   Investment </v>
          </cell>
          <cell r="B44" t="str">
            <v>IG</v>
          </cell>
          <cell r="C44" t="str">
            <v>END</v>
          </cell>
          <cell r="D44">
            <v>2.3145683277926454</v>
          </cell>
          <cell r="E44">
            <v>2.035346195730793</v>
          </cell>
          <cell r="F44">
            <v>2.0353719988143473</v>
          </cell>
          <cell r="G44">
            <v>2.0353719988143228</v>
          </cell>
          <cell r="H44">
            <v>2.0353719987864971</v>
          </cell>
          <cell r="I44">
            <v>2.0353719988134151</v>
          </cell>
          <cell r="J44">
            <v>2.0353719987964891</v>
          </cell>
          <cell r="K44">
            <v>2.0353719987581664</v>
          </cell>
        </row>
        <row r="45">
          <cell r="A45" t="str">
            <v xml:space="preserve">   Domestic interest payments </v>
          </cell>
          <cell r="B45" t="str">
            <v>INTGD</v>
          </cell>
          <cell r="C45" t="str">
            <v>EXOG</v>
          </cell>
          <cell r="D45">
            <v>2.1001100326897402</v>
          </cell>
          <cell r="E45">
            <v>2.4107984065937544</v>
          </cell>
          <cell r="F45">
            <v>1.9760857345621516</v>
          </cell>
          <cell r="G45">
            <v>1.8438789157918771</v>
          </cell>
          <cell r="H45">
            <v>1.8138444707824719</v>
          </cell>
          <cell r="I45">
            <v>1.7703160430248863</v>
          </cell>
          <cell r="J45">
            <v>1.7131353089809656</v>
          </cell>
          <cell r="K45">
            <v>1.6642689410183054</v>
          </cell>
        </row>
        <row r="46">
          <cell r="A46" t="str">
            <v xml:space="preserve">   Foreign interest payments </v>
          </cell>
          <cell r="B46" t="str">
            <v>INTGF</v>
          </cell>
          <cell r="C46" t="str">
            <v>EXOG</v>
          </cell>
          <cell r="D46">
            <v>1.3986746620605768</v>
          </cell>
          <cell r="E46">
            <v>1.748816876914322</v>
          </cell>
          <cell r="F46">
            <v>3.0949802096353323</v>
          </cell>
          <cell r="G46">
            <v>3.6586580471745025</v>
          </cell>
          <cell r="H46">
            <v>3.8660856108816684</v>
          </cell>
          <cell r="I46">
            <v>3.5534651286987664</v>
          </cell>
          <cell r="J46">
            <v>3.0944559140436629</v>
          </cell>
          <cell r="K46">
            <v>2.8002738540181618</v>
          </cell>
        </row>
        <row r="47">
          <cell r="A47" t="str">
            <v xml:space="preserve">   Net lending</v>
          </cell>
          <cell r="B47" t="str">
            <v>NL</v>
          </cell>
          <cell r="C47" t="str">
            <v>EXOG</v>
          </cell>
          <cell r="D47">
            <v>0.29648612226208093</v>
          </cell>
          <cell r="E47">
            <v>0.29640964015496984</v>
          </cell>
          <cell r="F47">
            <v>0.23139177219697327</v>
          </cell>
          <cell r="G47">
            <v>0.20562940958981568</v>
          </cell>
          <cell r="H47">
            <v>0.19264758832995818</v>
          </cell>
          <cell r="I47">
            <v>0.17907090857709163</v>
          </cell>
          <cell r="J47">
            <v>0.16503520589601819</v>
          </cell>
          <cell r="K47">
            <v>0.15269300507360589</v>
          </cell>
        </row>
        <row r="48">
          <cell r="A48" t="str">
            <v>Balance of the rest of public sector</v>
          </cell>
          <cell r="B48" t="str">
            <v>REST</v>
          </cell>
          <cell r="C48" t="str">
            <v>EXOG</v>
          </cell>
          <cell r="D48">
            <v>1.9765741484120756E-3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A50" t="str">
            <v>Overall balance (excl. foreign grants)</v>
          </cell>
          <cell r="C50" t="str">
            <v>END</v>
          </cell>
          <cell r="D50">
            <v>-6.6020061077600989</v>
          </cell>
          <cell r="E50">
            <v>-2.9640964015496984</v>
          </cell>
          <cell r="F50">
            <v>-3.098820237743146</v>
          </cell>
          <cell r="G50">
            <v>-3.5234126852110319</v>
          </cell>
          <cell r="H50">
            <v>-3.3658545072518935</v>
          </cell>
          <cell r="I50">
            <v>-2.7500845326484789</v>
          </cell>
          <cell r="J50">
            <v>-2.1348931123296357</v>
          </cell>
          <cell r="K50">
            <v>-2.0202369754649085</v>
          </cell>
        </row>
        <row r="51">
          <cell r="A51" t="str">
            <v>Overall balance (incl. foreign grants)</v>
          </cell>
          <cell r="C51" t="str">
            <v>END</v>
          </cell>
          <cell r="D51">
            <v>-6.6020061077600989</v>
          </cell>
          <cell r="E51">
            <v>-2.9640964015496984</v>
          </cell>
          <cell r="F51">
            <v>-3.098820237743146</v>
          </cell>
          <cell r="G51">
            <v>-3.5234126852110319</v>
          </cell>
          <cell r="H51">
            <v>-3.3658545072518935</v>
          </cell>
          <cell r="I51">
            <v>-2.7500845326484789</v>
          </cell>
          <cell r="J51">
            <v>-2.1348931123296357</v>
          </cell>
          <cell r="K51">
            <v>-2.0202369754649085</v>
          </cell>
        </row>
        <row r="53">
          <cell r="A53" t="str">
            <v>Total financing</v>
          </cell>
          <cell r="C53" t="str">
            <v>END</v>
          </cell>
          <cell r="D53">
            <v>6.3031402054525509</v>
          </cell>
          <cell r="E53">
            <v>1.9706811548004177</v>
          </cell>
          <cell r="F53">
            <v>2.9998148107028939</v>
          </cell>
          <cell r="G53">
            <v>2.499672043668852</v>
          </cell>
          <cell r="H53">
            <v>1.9998367037747928</v>
          </cell>
          <cell r="I53">
            <v>1.4998994781778718</v>
          </cell>
          <cell r="J53">
            <v>0.99991227560695584</v>
          </cell>
          <cell r="K53">
            <v>0.9999192350164674</v>
          </cell>
        </row>
        <row r="54">
          <cell r="A54" t="str">
            <v xml:space="preserve">   Net foreign financing </v>
          </cell>
          <cell r="B54" t="str">
            <v>CFCG</v>
          </cell>
          <cell r="C54" t="str">
            <v>EXOG</v>
          </cell>
          <cell r="D54">
            <v>2.2808118134303186</v>
          </cell>
          <cell r="E54">
            <v>-3.9970329336529749</v>
          </cell>
          <cell r="F54">
            <v>1.4206664649263931</v>
          </cell>
          <cell r="G54">
            <v>2.5158935689444775</v>
          </cell>
          <cell r="H54">
            <v>1.2527148969125368</v>
          </cell>
          <cell r="I54">
            <v>0.77114599146237839</v>
          </cell>
          <cell r="J54">
            <v>0.67297127956524716</v>
          </cell>
          <cell r="K54">
            <v>0.61958236467949024</v>
          </cell>
        </row>
        <row r="55">
          <cell r="A55" t="str">
            <v xml:space="preserve">   Net domestic credit, central bank</v>
          </cell>
          <cell r="B55" t="str">
            <v>CDCGCB</v>
          </cell>
          <cell r="C55" t="str">
            <v>END</v>
          </cell>
          <cell r="D55">
            <v>1.4033676453738497</v>
          </cell>
          <cell r="E55">
            <v>8.141384782923172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 t="str">
            <v xml:space="preserve">   Net domestic credit, banks</v>
          </cell>
          <cell r="B56" t="str">
            <v>CDCGB</v>
          </cell>
          <cell r="C56" t="str">
            <v>EXOG</v>
          </cell>
          <cell r="D56">
            <v>1.8678625702511098</v>
          </cell>
          <cell r="E56">
            <v>-0.91886988448040652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 t="str">
            <v xml:space="preserve">   Net domestic bonds and other</v>
          </cell>
          <cell r="B57" t="str">
            <v>CB</v>
          </cell>
          <cell r="C57" t="str">
            <v>END</v>
          </cell>
          <cell r="D57">
            <v>0.75109817639727172</v>
          </cell>
          <cell r="E57">
            <v>-1.2548008099893724</v>
          </cell>
          <cell r="F57">
            <v>1.5791483457765012</v>
          </cell>
          <cell r="G57">
            <v>-1.6221525275625669E-2</v>
          </cell>
          <cell r="H57">
            <v>0.74712180686225593</v>
          </cell>
          <cell r="I57">
            <v>0.72875348671549356</v>
          </cell>
          <cell r="J57">
            <v>0.32694099604170873</v>
          </cell>
          <cell r="K57">
            <v>0.38033687033697722</v>
          </cell>
        </row>
        <row r="59">
          <cell r="A59" t="str">
            <v>The Central Bank:</v>
          </cell>
        </row>
        <row r="61">
          <cell r="A61" t="str">
            <v>Total assets</v>
          </cell>
          <cell r="C61" t="str">
            <v>END</v>
          </cell>
          <cell r="D61">
            <v>11.094807181169331</v>
          </cell>
          <cell r="E61">
            <v>10.476104715210484</v>
          </cell>
          <cell r="F61">
            <v>10.342088526679172</v>
          </cell>
          <cell r="G61">
            <v>11.212645494160881</v>
          </cell>
          <cell r="H61">
            <v>11.62522034740841</v>
          </cell>
          <cell r="I61">
            <v>11.790502613475736</v>
          </cell>
          <cell r="J61">
            <v>11.926355041633576</v>
          </cell>
          <cell r="K61">
            <v>12.015067315942318</v>
          </cell>
        </row>
        <row r="62">
          <cell r="A62" t="str">
            <v xml:space="preserve">   Net foreign assets</v>
          </cell>
          <cell r="B62" t="str">
            <v>NFACB</v>
          </cell>
          <cell r="C62" t="str">
            <v>END</v>
          </cell>
          <cell r="D62">
            <v>5.3000897193055359</v>
          </cell>
          <cell r="E62">
            <v>-3.0036176869036946</v>
          </cell>
          <cell r="F62">
            <v>-4.253676280954231</v>
          </cell>
          <cell r="G62">
            <v>-3.5124573075345236</v>
          </cell>
          <cell r="H62">
            <v>-1.8447785157997356</v>
          </cell>
          <cell r="I62">
            <v>-0.55822867653261632</v>
          </cell>
          <cell r="J62">
            <v>0.48680522016193034</v>
          </cell>
          <cell r="K62">
            <v>-8.1724730098266871</v>
          </cell>
        </row>
        <row r="63">
          <cell r="A63" t="str">
            <v xml:space="preserve">   Net domestic assets</v>
          </cell>
          <cell r="B63" t="str">
            <v>NDACB</v>
          </cell>
          <cell r="C63" t="str">
            <v>END</v>
          </cell>
          <cell r="D63">
            <v>4.9871930625704648</v>
          </cell>
          <cell r="E63">
            <v>13.479722402114177</v>
          </cell>
          <cell r="F63">
            <v>14.595764807633405</v>
          </cell>
          <cell r="G63">
            <v>14.725102801695408</v>
          </cell>
          <cell r="H63">
            <v>13.469998863208168</v>
          </cell>
          <cell r="I63">
            <v>12.348731290008349</v>
          </cell>
          <cell r="J63">
            <v>11.439549821471658</v>
          </cell>
          <cell r="K63">
            <v>20.18754032576901</v>
          </cell>
        </row>
        <row r="64">
          <cell r="A64" t="str">
            <v xml:space="preserve">      Net dom. credit to the public sector</v>
          </cell>
          <cell r="B64" t="str">
            <v>DCGCB</v>
          </cell>
          <cell r="C64" t="str">
            <v>EXOG</v>
          </cell>
          <cell r="D64">
            <v>5.1094441736498615</v>
          </cell>
          <cell r="E64">
            <v>13.249510914927152</v>
          </cell>
          <cell r="F64">
            <v>10.343212217204705</v>
          </cell>
          <cell r="G64">
            <v>9.1916346086647618</v>
          </cell>
          <cell r="H64">
            <v>8.6113471983491294</v>
          </cell>
          <cell r="I64">
            <v>8.0044696133959974</v>
          </cell>
          <cell r="J64">
            <v>7.3770737035520133</v>
          </cell>
          <cell r="K64">
            <v>6.8253773267901829</v>
          </cell>
        </row>
        <row r="65">
          <cell r="A65" t="str">
            <v xml:space="preserve">      Net dom. credit to the private sector</v>
          </cell>
          <cell r="B65" t="str">
            <v>DCPCB</v>
          </cell>
          <cell r="C65" t="str">
            <v>END</v>
          </cell>
          <cell r="D65">
            <v>2.6683751003587286</v>
          </cell>
          <cell r="E65">
            <v>2.2675337471855195</v>
          </cell>
          <cell r="F65">
            <v>5.6184029537222173</v>
          </cell>
          <cell r="G65">
            <v>6.2524487166225686</v>
          </cell>
          <cell r="H65">
            <v>6.0169452990470091</v>
          </cell>
          <cell r="I65">
            <v>5.4504950285984641</v>
          </cell>
          <cell r="J65">
            <v>5.258352816945151</v>
          </cell>
          <cell r="K65">
            <v>12.647319184437475</v>
          </cell>
        </row>
        <row r="66">
          <cell r="A66" t="str">
            <v xml:space="preserve">      Other assets, net</v>
          </cell>
          <cell r="B66" t="str">
            <v>OANCB</v>
          </cell>
          <cell r="C66" t="str">
            <v>END</v>
          </cell>
          <cell r="D66">
            <v>-2.7906262114381257</v>
          </cell>
          <cell r="E66">
            <v>-2.0373222599984935</v>
          </cell>
          <cell r="F66">
            <v>-1.3658503632935186</v>
          </cell>
          <cell r="G66">
            <v>-0.71898052359192177</v>
          </cell>
          <cell r="H66">
            <v>-1.1582936341879715</v>
          </cell>
          <cell r="I66">
            <v>-1.1062333519861114</v>
          </cell>
          <cell r="J66">
            <v>-1.1958766990255065</v>
          </cell>
          <cell r="K66">
            <v>0.71484381454135337</v>
          </cell>
        </row>
        <row r="68">
          <cell r="A68" t="str">
            <v>Total liabilities/Reserve money</v>
          </cell>
          <cell r="B68" t="str">
            <v>HM</v>
          </cell>
          <cell r="C68" t="str">
            <v>END</v>
          </cell>
          <cell r="D68">
            <v>11.094807181169331</v>
          </cell>
          <cell r="E68">
            <v>10.476104715210484</v>
          </cell>
          <cell r="F68">
            <v>10.342088526679172</v>
          </cell>
          <cell r="G68">
            <v>11.212645494160881</v>
          </cell>
          <cell r="H68">
            <v>11.62522034740841</v>
          </cell>
          <cell r="I68">
            <v>11.790502613475736</v>
          </cell>
          <cell r="J68">
            <v>11.926355041633576</v>
          </cell>
          <cell r="K68">
            <v>12.015067315942318</v>
          </cell>
        </row>
        <row r="71">
          <cell r="A71" t="str">
            <v>1/   Variables are either endogenous (END) or exogenous (EXOG).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>
        <row r="39">
          <cell r="A39">
            <v>2004</v>
          </cell>
          <cell r="B39" t="str">
            <v>Stock</v>
          </cell>
          <cell r="C39">
            <v>10.665966232275231</v>
          </cell>
          <cell r="H39">
            <v>10.665966232275231</v>
          </cell>
          <cell r="I39">
            <v>10.665966232275231</v>
          </cell>
          <cell r="J39">
            <v>9.4808588731335384</v>
          </cell>
          <cell r="K39">
            <v>8.2957515139918456</v>
          </cell>
          <cell r="L39">
            <v>7.1106441548501529</v>
          </cell>
          <cell r="M39">
            <v>5.9255367957084601</v>
          </cell>
          <cell r="N39">
            <v>4.7404294365667674</v>
          </cell>
          <cell r="O39">
            <v>3.5553220774250751</v>
          </cell>
          <cell r="P39">
            <v>2.3702147182833828</v>
          </cell>
          <cell r="Q39">
            <v>1.1851073591416905</v>
          </cell>
          <cell r="R39">
            <v>-1.7763568394002505E-15</v>
          </cell>
          <cell r="S39">
            <v>-1.7763568394002505E-15</v>
          </cell>
          <cell r="T39">
            <v>-1.7763568394002505E-15</v>
          </cell>
          <cell r="U39">
            <v>-1.7763568394002505E-15</v>
          </cell>
          <cell r="V39">
            <v>-1.7763568394002505E-15</v>
          </cell>
          <cell r="W39">
            <v>-1.7763568394002505E-15</v>
          </cell>
          <cell r="X39">
            <v>-1.7763568394002505E-15</v>
          </cell>
          <cell r="Y39">
            <v>-1.7763568394002505E-15</v>
          </cell>
          <cell r="Z39">
            <v>-1.7763568394002505E-15</v>
          </cell>
          <cell r="AA39">
            <v>-1.7763568394002505E-15</v>
          </cell>
          <cell r="AB39">
            <v>-1.7763568394002505E-15</v>
          </cell>
          <cell r="AC39">
            <v>-1.7763568394002505E-15</v>
          </cell>
          <cell r="AD39">
            <v>-1.7763568394002505E-15</v>
          </cell>
          <cell r="AE39">
            <v>-1.7763568394002505E-15</v>
          </cell>
          <cell r="AF39">
            <v>-1.7763568394002505E-15</v>
          </cell>
          <cell r="AG39">
            <v>-1.7763568394002505E-15</v>
          </cell>
          <cell r="AH39">
            <v>-1.7763568394002505E-15</v>
          </cell>
          <cell r="AI39">
            <v>-1.7763568394002505E-15</v>
          </cell>
          <cell r="AJ39">
            <v>-1.7763568394002505E-15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1.1851073591416923</v>
          </cell>
          <cell r="K40">
            <v>1.1851073591416923</v>
          </cell>
          <cell r="L40">
            <v>1.1851073591416923</v>
          </cell>
          <cell r="M40">
            <v>1.1851073591416923</v>
          </cell>
          <cell r="N40">
            <v>1.1851073591416923</v>
          </cell>
          <cell r="O40">
            <v>1.1851073591416923</v>
          </cell>
          <cell r="P40">
            <v>1.1851073591416923</v>
          </cell>
          <cell r="Q40">
            <v>1.1851073591416923</v>
          </cell>
          <cell r="R40">
            <v>1.1851073591416923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0.26664915580688081</v>
          </cell>
          <cell r="I41">
            <v>0.26664915580688081</v>
          </cell>
          <cell r="J41">
            <v>0.25183531381760965</v>
          </cell>
          <cell r="K41">
            <v>0.22220762983906731</v>
          </cell>
          <cell r="L41">
            <v>0.19257994586052499</v>
          </cell>
          <cell r="M41">
            <v>0.16295226188198267</v>
          </cell>
          <cell r="N41">
            <v>0.13332457790344035</v>
          </cell>
          <cell r="O41">
            <v>0.10369689392489803</v>
          </cell>
          <cell r="P41">
            <v>7.4069209946355727E-2</v>
          </cell>
          <cell r="Q41">
            <v>4.4441525967813422E-2</v>
          </cell>
          <cell r="R41">
            <v>1.4813841989271111E-2</v>
          </cell>
          <cell r="S41">
            <v>-4.4408920985006264E-17</v>
          </cell>
          <cell r="T41">
            <v>-4.4408920985006264E-17</v>
          </cell>
          <cell r="U41">
            <v>-4.4408920985006264E-17</v>
          </cell>
          <cell r="V41">
            <v>-4.4408920985006264E-17</v>
          </cell>
          <cell r="W41">
            <v>-4.4408920985006264E-17</v>
          </cell>
          <cell r="X41">
            <v>-4.4408920985006264E-17</v>
          </cell>
          <cell r="Y41">
            <v>-4.4408920985006264E-17</v>
          </cell>
          <cell r="Z41">
            <v>-4.4408920985006264E-17</v>
          </cell>
          <cell r="AA41">
            <v>-4.4408920985006264E-17</v>
          </cell>
          <cell r="AB41">
            <v>-4.4408920985006264E-17</v>
          </cell>
          <cell r="AC41">
            <v>-4.4408920985006264E-17</v>
          </cell>
          <cell r="AD41">
            <v>-4.4408920985006264E-17</v>
          </cell>
          <cell r="AE41">
            <v>-4.4408920985006264E-17</v>
          </cell>
          <cell r="AF41">
            <v>-4.4408920985006264E-17</v>
          </cell>
          <cell r="AG41">
            <v>-4.4408920985006264E-17</v>
          </cell>
          <cell r="AH41">
            <v>-4.4408920985006264E-17</v>
          </cell>
          <cell r="AI41">
            <v>-4.4408920985006264E-17</v>
          </cell>
          <cell r="AJ41">
            <v>-4.4408920985006264E-17</v>
          </cell>
        </row>
        <row r="42">
          <cell r="B42" t="str">
            <v>DS total</v>
          </cell>
          <cell r="H42">
            <v>0.26664915580688081</v>
          </cell>
          <cell r="I42">
            <v>0.26664915580688081</v>
          </cell>
          <cell r="J42">
            <v>1.436942672959302</v>
          </cell>
          <cell r="K42">
            <v>1.4073149889807597</v>
          </cell>
          <cell r="L42">
            <v>1.3776873050022174</v>
          </cell>
          <cell r="M42">
            <v>1.348059621023675</v>
          </cell>
          <cell r="N42">
            <v>1.3184319370451327</v>
          </cell>
          <cell r="O42">
            <v>1.2888042530665904</v>
          </cell>
          <cell r="P42">
            <v>1.2591765690880481</v>
          </cell>
          <cell r="Q42">
            <v>1.2295488851095058</v>
          </cell>
          <cell r="R42">
            <v>1.1999212011309635</v>
          </cell>
          <cell r="S42">
            <v>-4.4408920985006264E-17</v>
          </cell>
          <cell r="T42">
            <v>-4.4408920985006264E-17</v>
          </cell>
          <cell r="U42">
            <v>-4.4408920985006264E-17</v>
          </cell>
          <cell r="V42">
            <v>-4.4408920985006264E-17</v>
          </cell>
          <cell r="W42">
            <v>-4.4408920985006264E-17</v>
          </cell>
          <cell r="X42">
            <v>-4.4408920985006264E-17</v>
          </cell>
          <cell r="Y42">
            <v>-4.4408920985006264E-17</v>
          </cell>
          <cell r="Z42">
            <v>-4.4408920985006264E-17</v>
          </cell>
          <cell r="AA42">
            <v>-4.4408920985006264E-17</v>
          </cell>
          <cell r="AB42">
            <v>-4.4408920985006264E-17</v>
          </cell>
          <cell r="AC42">
            <v>-4.4408920985006264E-17</v>
          </cell>
          <cell r="AD42">
            <v>-4.4408920985006264E-17</v>
          </cell>
          <cell r="AE42">
            <v>-4.4408920985006264E-17</v>
          </cell>
          <cell r="AF42">
            <v>-4.4408920985006264E-17</v>
          </cell>
          <cell r="AG42">
            <v>-4.4408920985006264E-17</v>
          </cell>
          <cell r="AH42">
            <v>-4.4408920985006264E-17</v>
          </cell>
          <cell r="AI42">
            <v>-4.4408920985006264E-17</v>
          </cell>
          <cell r="AJ42">
            <v>-4.4408920985006264E-17</v>
          </cell>
        </row>
        <row r="43">
          <cell r="B43" t="str">
            <v>NPV</v>
          </cell>
          <cell r="H43">
            <v>8.8966578217354364</v>
          </cell>
          <cell r="I43">
            <v>9.1415664906783416</v>
          </cell>
          <cell r="J43">
            <v>8.2302638909330472</v>
          </cell>
          <cell r="K43">
            <v>7.2961890756809389</v>
          </cell>
          <cell r="L43">
            <v>6.3380326425303783</v>
          </cell>
          <cell r="M43">
            <v>5.3544098984521993</v>
          </cell>
          <cell r="N43">
            <v>4.3438565305680692</v>
          </cell>
          <cell r="O43">
            <v>3.3048240280091434</v>
          </cell>
          <cell r="P43">
            <v>2.2356748405316216</v>
          </cell>
          <cell r="Q43">
            <v>1.1346772587526841</v>
          </cell>
          <cell r="R43">
            <v>-6.2798760020864426E-16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2005</v>
          </cell>
          <cell r="B44" t="str">
            <v>Stock</v>
          </cell>
          <cell r="C44">
            <v>10.665966232275231</v>
          </cell>
          <cell r="I44">
            <v>10.665966232275231</v>
          </cell>
          <cell r="J44">
            <v>10.665966232275231</v>
          </cell>
          <cell r="K44">
            <v>9.4808588731335384</v>
          </cell>
          <cell r="L44">
            <v>8.2957515139918456</v>
          </cell>
          <cell r="M44">
            <v>7.1106441548501529</v>
          </cell>
          <cell r="N44">
            <v>5.9255367957084601</v>
          </cell>
          <cell r="O44">
            <v>4.7404294365667674</v>
          </cell>
          <cell r="P44">
            <v>3.5553220774250751</v>
          </cell>
          <cell r="Q44">
            <v>2.3702147182833828</v>
          </cell>
          <cell r="R44">
            <v>1.1851073591416905</v>
          </cell>
          <cell r="S44">
            <v>-1.7763568394002505E-15</v>
          </cell>
          <cell r="T44">
            <v>-1.7763568394002505E-15</v>
          </cell>
          <cell r="U44">
            <v>-1.7763568394002505E-15</v>
          </cell>
          <cell r="V44">
            <v>-1.7763568394002505E-15</v>
          </cell>
          <cell r="W44">
            <v>-1.7763568394002505E-15</v>
          </cell>
          <cell r="X44">
            <v>-1.7763568394002505E-15</v>
          </cell>
          <cell r="Y44">
            <v>-1.7763568394002505E-15</v>
          </cell>
          <cell r="Z44">
            <v>-1.7763568394002505E-15</v>
          </cell>
          <cell r="AA44">
            <v>-1.7763568394002505E-15</v>
          </cell>
          <cell r="AB44">
            <v>-1.7763568394002505E-15</v>
          </cell>
          <cell r="AC44">
            <v>-1.7763568394002505E-15</v>
          </cell>
          <cell r="AD44">
            <v>-1.7763568394002505E-15</v>
          </cell>
          <cell r="AE44">
            <v>-1.7763568394002505E-15</v>
          </cell>
          <cell r="AF44">
            <v>-1.7763568394002505E-15</v>
          </cell>
          <cell r="AG44">
            <v>-1.7763568394002505E-15</v>
          </cell>
          <cell r="AH44">
            <v>-1.7763568394002505E-15</v>
          </cell>
          <cell r="AI44">
            <v>-1.7763568394002505E-15</v>
          </cell>
          <cell r="AJ44">
            <v>-1.7763568394002505E-15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1.1851073591416923</v>
          </cell>
          <cell r="L45">
            <v>1.1851073591416923</v>
          </cell>
          <cell r="M45">
            <v>1.1851073591416923</v>
          </cell>
          <cell r="N45">
            <v>1.1851073591416923</v>
          </cell>
          <cell r="O45">
            <v>1.1851073591416923</v>
          </cell>
          <cell r="P45">
            <v>1.1851073591416923</v>
          </cell>
          <cell r="Q45">
            <v>1.1851073591416923</v>
          </cell>
          <cell r="R45">
            <v>1.1851073591416923</v>
          </cell>
          <cell r="S45">
            <v>1.1851073591416923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0.26664915580688081</v>
          </cell>
          <cell r="J46">
            <v>0.26664915580688081</v>
          </cell>
          <cell r="K46">
            <v>0.25183531381760965</v>
          </cell>
          <cell r="L46">
            <v>0.22220762983906731</v>
          </cell>
          <cell r="M46">
            <v>0.19257994586052499</v>
          </cell>
          <cell r="N46">
            <v>0.16295226188198267</v>
          </cell>
          <cell r="O46">
            <v>0.13332457790344035</v>
          </cell>
          <cell r="P46">
            <v>0.10369689392489803</v>
          </cell>
          <cell r="Q46">
            <v>7.4069209946355727E-2</v>
          </cell>
          <cell r="R46">
            <v>4.4441525967813422E-2</v>
          </cell>
          <cell r="S46">
            <v>1.4813841989271111E-2</v>
          </cell>
          <cell r="T46">
            <v>-4.4408920985006264E-17</v>
          </cell>
          <cell r="U46">
            <v>-4.4408920985006264E-17</v>
          </cell>
          <cell r="V46">
            <v>-4.4408920985006264E-17</v>
          </cell>
          <cell r="W46">
            <v>-4.4408920985006264E-17</v>
          </cell>
          <cell r="X46">
            <v>-4.4408920985006264E-17</v>
          </cell>
          <cell r="Y46">
            <v>-4.4408920985006264E-17</v>
          </cell>
          <cell r="Z46">
            <v>-4.4408920985006264E-17</v>
          </cell>
          <cell r="AA46">
            <v>-4.4408920985006264E-17</v>
          </cell>
          <cell r="AB46">
            <v>-4.4408920985006264E-17</v>
          </cell>
          <cell r="AC46">
            <v>-4.4408920985006264E-17</v>
          </cell>
          <cell r="AD46">
            <v>-4.4408920985006264E-17</v>
          </cell>
          <cell r="AE46">
            <v>-4.4408920985006264E-17</v>
          </cell>
          <cell r="AF46">
            <v>-4.4408920985006264E-17</v>
          </cell>
          <cell r="AG46">
            <v>-4.4408920985006264E-17</v>
          </cell>
          <cell r="AH46">
            <v>-4.4408920985006264E-17</v>
          </cell>
          <cell r="AI46">
            <v>-4.4408920985006264E-17</v>
          </cell>
          <cell r="AJ46">
            <v>-4.4408920985006264E-17</v>
          </cell>
        </row>
      </sheetData>
      <sheetData sheetId="13" refreshError="1"/>
      <sheetData sheetId="14" refreshError="1">
        <row r="40">
          <cell r="A40" t="str">
            <v>2. Charges and Interest 2/</v>
          </cell>
        </row>
        <row r="41">
          <cell r="A41" t="str">
            <v>PRGF Interest</v>
          </cell>
          <cell r="B41">
            <v>2.1426499999999997</v>
          </cell>
          <cell r="C41">
            <v>0.2</v>
          </cell>
          <cell r="D41">
            <v>0.15637999999999999</v>
          </cell>
          <cell r="E41">
            <v>0.31802999999999998</v>
          </cell>
          <cell r="F41">
            <v>0.32630999999999999</v>
          </cell>
          <cell r="G41">
            <v>0.19619999999999999</v>
          </cell>
          <cell r="H41">
            <v>0.28199000000000002</v>
          </cell>
          <cell r="I41">
            <v>0.23777999999999999</v>
          </cell>
          <cell r="J41">
            <v>0.18539</v>
          </cell>
          <cell r="K41">
            <v>0.15311999999999998</v>
          </cell>
          <cell r="L41">
            <v>8.0960000000000004E-2</v>
          </cell>
          <cell r="M41">
            <v>6.4900000000000001E-3</v>
          </cell>
          <cell r="N41">
            <v>0</v>
          </cell>
          <cell r="O41">
            <v>1.94265</v>
          </cell>
        </row>
        <row r="42">
          <cell r="A42" t="str">
            <v>SDR Net Charges</v>
          </cell>
          <cell r="B42">
            <v>-0.4</v>
          </cell>
          <cell r="C42">
            <v>-0.4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A44" t="str">
            <v>Total Obligations</v>
          </cell>
          <cell r="B44" t="e">
            <v>#REF!</v>
          </cell>
          <cell r="C44" t="e">
            <v>#REF!</v>
          </cell>
          <cell r="D44">
            <v>0.15637999999999999</v>
          </cell>
          <cell r="E44">
            <v>6.7123300000000006</v>
          </cell>
          <cell r="F44">
            <v>6.4951100000000004</v>
          </cell>
          <cell r="G44">
            <v>7.7927</v>
          </cell>
          <cell r="H44">
            <v>9.6899899999999999</v>
          </cell>
          <cell r="I44">
            <v>9.8572800000000012</v>
          </cell>
          <cell r="J44">
            <v>9.2700900000000015</v>
          </cell>
          <cell r="K44">
            <v>8.0983199999999993</v>
          </cell>
          <cell r="L44">
            <v>7.09246</v>
          </cell>
          <cell r="M44">
            <v>5.2064900000000005</v>
          </cell>
          <cell r="N44">
            <v>8.4</v>
          </cell>
          <cell r="O44">
            <v>78.77115000000002</v>
          </cell>
        </row>
        <row r="45">
          <cell r="A45" t="str">
            <v>(percent of quota)</v>
          </cell>
          <cell r="C45" t="e">
            <v>#REF!</v>
          </cell>
          <cell r="D45">
            <v>0.3211088295687885</v>
          </cell>
          <cell r="E45">
            <v>13.783018480492814</v>
          </cell>
          <cell r="F45">
            <v>13.336981519507187</v>
          </cell>
          <cell r="G45">
            <v>16.001437371663243</v>
          </cell>
          <cell r="H45">
            <v>19.89731006160164</v>
          </cell>
          <cell r="I45">
            <v>20.24082135523614</v>
          </cell>
          <cell r="J45">
            <v>19.03509240246407</v>
          </cell>
          <cell r="K45">
            <v>16.628993839835726</v>
          </cell>
          <cell r="L45">
            <v>14.563572895277208</v>
          </cell>
          <cell r="M45">
            <v>10.69094455852156</v>
          </cell>
          <cell r="N45">
            <v>17.248459958932237</v>
          </cell>
          <cell r="O45">
            <v>161.74774127310064</v>
          </cell>
        </row>
      </sheetData>
      <sheetData sheetId="15" refreshError="1">
        <row r="39">
          <cell r="A39">
            <v>2006</v>
          </cell>
          <cell r="B39" t="str">
            <v>Stock</v>
          </cell>
          <cell r="C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6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-30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-27.293751243369503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One time 30 percent nominal depreciation in 2003</v>
          </cell>
        </row>
      </sheetData>
      <sheetData sheetId="17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-7.6387408626685316</v>
          </cell>
          <cell r="Q41">
            <v>-7.6387408626685316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9.0967739251921991</v>
          </cell>
          <cell r="Q42">
            <v>9.0967739251921991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Combination of stress tests 2-5 using one standard deviation shocks</v>
          </cell>
        </row>
      </sheetData>
      <sheetData sheetId="18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 xml:space="preserve">II. Stress Test: Non-interest current account is at historical average minus two standard deviations in 2003 and 2004 </v>
          </cell>
        </row>
      </sheetData>
      <sheetData sheetId="19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-19.914093899916953</v>
          </cell>
          <cell r="Q41">
            <v>-19.914093899916953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Change in US dollar GDP deflator is at historical average minus two standard deviations in 2003 and 2004</v>
          </cell>
        </row>
      </sheetData>
      <sheetData sheetId="20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Real GDP growth is at historical average minus two standard deviations in 2003 and 2004</v>
          </cell>
        </row>
      </sheetData>
      <sheetData sheetId="21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9.8862649023084721</v>
          </cell>
          <cell r="Q42">
            <v>9.8862649023084721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Nominal interest rate is at historical average plus two standard deviations in 2003 and 2004</v>
          </cell>
        </row>
      </sheetData>
      <sheetData sheetId="22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4.6366121745798887</v>
          </cell>
          <cell r="Q41">
            <v>4.6366121745798887</v>
          </cell>
          <cell r="R41">
            <v>4.6366121745798887</v>
          </cell>
          <cell r="S41">
            <v>4.6366121745798887</v>
          </cell>
          <cell r="T41">
            <v>4.6366121745798887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8.307282948075926</v>
          </cell>
          <cell r="Q42">
            <v>8.307282948075926</v>
          </cell>
          <cell r="R42">
            <v>8.307282948075926</v>
          </cell>
          <cell r="S42">
            <v>8.307282948075926</v>
          </cell>
          <cell r="T42">
            <v>8.307282948075926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Real GDP growth, nominal interest rate, dollar deflator, non-interest current account, and non-debt inflows are at historical average in 2003-2007</v>
          </cell>
        </row>
      </sheetData>
      <sheetData sheetId="23" refreshError="1">
        <row r="39">
          <cell r="B39" t="str">
            <v>debt. Interest expenditures are derived by applying the respective interest rate to the previous period debt stock under each alternative scenario.</v>
          </cell>
        </row>
      </sheetData>
      <sheetData sheetId="24" refreshError="1">
        <row r="39">
          <cell r="B39" t="str">
            <v>Real GDP growth (in percent)</v>
          </cell>
          <cell r="D39">
            <v>3.628630667121846</v>
          </cell>
          <cell r="E39">
            <v>1.9505059066729169</v>
          </cell>
          <cell r="F39">
            <v>4.4153258154336239</v>
          </cell>
          <cell r="G39">
            <v>-6.1669941277728739</v>
          </cell>
          <cell r="H39">
            <v>5.1533150618820356</v>
          </cell>
          <cell r="I39">
            <v>6.7719724015153027</v>
          </cell>
          <cell r="J39">
            <v>5.0303764143624807</v>
          </cell>
          <cell r="K39">
            <v>3.5931136761357951</v>
          </cell>
          <cell r="L39">
            <v>6.6353155630409999</v>
          </cell>
          <cell r="M39">
            <v>-0.27626180384086041</v>
          </cell>
          <cell r="N39">
            <v>1.5052228397315348</v>
          </cell>
          <cell r="O39">
            <v>4.021898175698313</v>
          </cell>
          <cell r="P39">
            <v>4.7500000000004095</v>
          </cell>
          <cell r="Q39">
            <v>4.6999999999996822</v>
          </cell>
          <cell r="R39">
            <v>4.3300000000003891</v>
          </cell>
          <cell r="S39">
            <v>4.329999999999723</v>
          </cell>
        </row>
        <row r="40">
          <cell r="B40" t="str">
            <v>Exchange rate appreciation (US dollar value of local currency, change in percent)</v>
          </cell>
          <cell r="D40">
            <v>-2.4847332063730576</v>
          </cell>
          <cell r="E40">
            <v>-0.65271003326620169</v>
          </cell>
          <cell r="F40">
            <v>-7.6999807414066641</v>
          </cell>
          <cell r="G40">
            <v>-47.419967518347114</v>
          </cell>
          <cell r="H40">
            <v>-15.533158686000048</v>
          </cell>
          <cell r="I40">
            <v>-4.0287724357118133</v>
          </cell>
          <cell r="J40">
            <v>-13.323615612449036</v>
          </cell>
          <cell r="K40">
            <v>-4.44405123842464</v>
          </cell>
          <cell r="L40">
            <v>1.1101044534612026</v>
          </cell>
          <cell r="M40">
            <v>1.2197784760976882</v>
          </cell>
          <cell r="N40">
            <v>2.4924899529386035</v>
          </cell>
          <cell r="O40">
            <v>3.8045410576044603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 t="str">
            <v>hide</v>
          </cell>
          <cell r="B41" t="str">
            <v>GDP deflator (change in domestic currency)</v>
          </cell>
          <cell r="D41">
            <v>14.411034200462192</v>
          </cell>
          <cell r="E41">
            <v>9.4930284775049287</v>
          </cell>
          <cell r="F41">
            <v>8.27182712642065</v>
          </cell>
          <cell r="G41">
            <v>37.854492984192412</v>
          </cell>
          <cell r="H41">
            <v>30.744564293556454</v>
          </cell>
          <cell r="I41">
            <v>17.713707368008347</v>
          </cell>
          <cell r="J41">
            <v>15.326075747008261</v>
          </cell>
          <cell r="K41">
            <v>15.474976599303968</v>
          </cell>
          <cell r="L41">
            <v>11.955656491242772</v>
          </cell>
          <cell r="M41">
            <v>5.4057123136509899</v>
          </cell>
          <cell r="N41">
            <v>4.7638682258481335</v>
          </cell>
          <cell r="O41">
            <v>2.7234197189025977</v>
          </cell>
          <cell r="P41">
            <v>3.1227338590734899</v>
          </cell>
          <cell r="Q41">
            <v>3.1388518245510921</v>
          </cell>
          <cell r="R41">
            <v>3.1353041170979257</v>
          </cell>
          <cell r="S41">
            <v>3.1437347309743346</v>
          </cell>
        </row>
        <row r="42">
          <cell r="B42" t="str">
            <v>GDP deflator in US dollars (change in percent)</v>
          </cell>
          <cell r="D42">
            <v>11.568225241928465</v>
          </cell>
          <cell r="E42">
            <v>8.7783564949052373</v>
          </cell>
          <cell r="F42">
            <v>-6.5082710682862199E-2</v>
          </cell>
          <cell r="G42">
            <v>-27.516062811493736</v>
          </cell>
          <cell r="H42">
            <v>10.43580364851897</v>
          </cell>
          <cell r="I42">
            <v>12.971289972511556</v>
          </cell>
          <cell r="J42">
            <v>-3.9527286444929199E-2</v>
          </cell>
          <cell r="K42">
            <v>10.343209471672044</v>
          </cell>
          <cell r="L42">
            <v>13.198481219853786</v>
          </cell>
          <cell r="M42">
            <v>6.6914285050303501</v>
          </cell>
          <cell r="N42">
            <v>7.3750971156872458</v>
          </cell>
          <cell r="O42">
            <v>6.6315743978835995</v>
          </cell>
          <cell r="P42">
            <v>3.1227338590734899</v>
          </cell>
          <cell r="Q42">
            <v>3.1388518245510921</v>
          </cell>
          <cell r="R42">
            <v>3.1353041170979257</v>
          </cell>
          <cell r="S42">
            <v>3.1437347309743346</v>
          </cell>
        </row>
        <row r="43">
          <cell r="B43" t="str">
            <v>Nominal external interest rate (in percent)</v>
          </cell>
          <cell r="D43">
            <v>8.3666903382013746</v>
          </cell>
          <cell r="E43">
            <v>9.5951383846393998</v>
          </cell>
          <cell r="F43">
            <v>8.9644165616936533</v>
          </cell>
          <cell r="G43">
            <v>9.546489740191948</v>
          </cell>
          <cell r="H43">
            <v>7.9171658343474149</v>
          </cell>
          <cell r="I43">
            <v>7.536122927038261</v>
          </cell>
          <cell r="J43">
            <v>8.0936428272771259</v>
          </cell>
          <cell r="K43">
            <v>7.8097599650656289</v>
          </cell>
          <cell r="L43">
            <v>7.6193814173031509</v>
          </cell>
          <cell r="M43">
            <v>7.624021485001311</v>
          </cell>
          <cell r="N43">
            <v>6.4330318212275017</v>
          </cell>
          <cell r="O43">
            <v>7.330261768660435</v>
          </cell>
          <cell r="P43">
            <v>7.4886689337506773</v>
          </cell>
          <cell r="Q43">
            <v>7.4708817172006805</v>
          </cell>
          <cell r="R43">
            <v>7.3031138678915664</v>
          </cell>
          <cell r="S43">
            <v>7.3204518880157989</v>
          </cell>
        </row>
        <row r="44">
          <cell r="B44" t="str">
            <v>Growth of exports (US dollar terms, in percent)</v>
          </cell>
          <cell r="D44">
            <v>3.0818946933328428</v>
          </cell>
          <cell r="E44">
            <v>-5.9748866404395145</v>
          </cell>
          <cell r="F44">
            <v>13.051473952294579</v>
          </cell>
          <cell r="G44">
            <v>24.27336749072073</v>
          </cell>
          <cell r="H44">
            <v>21.015830675541558</v>
          </cell>
          <cell r="I44">
            <v>11.923835064276943</v>
          </cell>
          <cell r="J44">
            <v>1.2386103281008642</v>
          </cell>
          <cell r="K44">
            <v>13.014002325473029</v>
          </cell>
          <cell r="L44">
            <v>21.277697523121009</v>
          </cell>
          <cell r="M44">
            <v>-4.180397025430671</v>
          </cell>
          <cell r="N44">
            <v>6.7887408089450929</v>
          </cell>
          <cell r="O44">
            <v>10.595065526783465</v>
          </cell>
          <cell r="P44">
            <v>11.18343116019307</v>
          </cell>
          <cell r="Q44">
            <v>11.76753255837879</v>
          </cell>
          <cell r="R44">
            <v>10.622645298271216</v>
          </cell>
          <cell r="S44">
            <v>11.135739338374574</v>
          </cell>
        </row>
        <row r="45">
          <cell r="B45" t="str">
            <v>Growth of imports  (US dollar terms, in percent)</v>
          </cell>
          <cell r="D45">
            <v>18.406933569804384</v>
          </cell>
          <cell r="E45">
            <v>-16.186702429169642</v>
          </cell>
          <cell r="F45">
            <v>17.655370592634668</v>
          </cell>
          <cell r="G45">
            <v>-22.311086400667534</v>
          </cell>
          <cell r="H45">
            <v>25.182903457299165</v>
          </cell>
          <cell r="I45">
            <v>23.239793326981161</v>
          </cell>
          <cell r="J45">
            <v>11.689572728856778</v>
          </cell>
          <cell r="K45">
            <v>10.302055393664823</v>
          </cell>
          <cell r="L45">
            <v>22.585603634405761</v>
          </cell>
          <cell r="M45">
            <v>-1.3730287374846606</v>
          </cell>
          <cell r="N45">
            <v>5.7628443176454658</v>
          </cell>
          <cell r="O45">
            <v>11.817501325220725</v>
          </cell>
          <cell r="P45">
            <v>13.081907240149837</v>
          </cell>
          <cell r="Q45">
            <v>12.051195997795805</v>
          </cell>
          <cell r="R45">
            <v>10.258206283993676</v>
          </cell>
          <cell r="S45">
            <v>10.083290360154118</v>
          </cell>
        </row>
      </sheetData>
      <sheetData sheetId="25" refreshError="1"/>
      <sheetData sheetId="26" refreshError="1">
        <row r="39">
          <cell r="A39" t="str">
            <v>rest of non concessional</v>
          </cell>
          <cell r="D39">
            <v>1.585</v>
          </cell>
          <cell r="E39">
            <v>1.585</v>
          </cell>
          <cell r="F39">
            <v>1.585</v>
          </cell>
          <cell r="G39">
            <v>0.45200000000000001</v>
          </cell>
          <cell r="H39">
            <v>0.45200000000000001</v>
          </cell>
          <cell r="I39">
            <v>0</v>
          </cell>
          <cell r="J39">
            <v>0</v>
          </cell>
        </row>
        <row r="40">
          <cell r="A40" t="str">
            <v>all other concessional loans</v>
          </cell>
          <cell r="C40">
            <v>182.392</v>
          </cell>
          <cell r="D40">
            <v>93.657999999999987</v>
          </cell>
          <cell r="E40">
            <v>42.583000000000006</v>
          </cell>
          <cell r="F40">
            <v>30.161999999999999</v>
          </cell>
          <cell r="G40">
            <v>7.6129999999999995</v>
          </cell>
          <cell r="H40">
            <v>3.9159999999999999</v>
          </cell>
          <cell r="I40">
            <v>2.96</v>
          </cell>
          <cell r="J40">
            <v>1.5</v>
          </cell>
        </row>
        <row r="41">
          <cell r="A41" t="str">
            <v>arrears</v>
          </cell>
          <cell r="B41">
            <v>121.43817946481587</v>
          </cell>
        </row>
        <row r="42">
          <cell r="A42" t="str">
            <v>IDA bnew borrowing</v>
          </cell>
          <cell r="D42">
            <v>152.00000000000003</v>
          </cell>
          <cell r="E42">
            <v>152.00000000000003</v>
          </cell>
          <cell r="F42">
            <v>152.00000000000003</v>
          </cell>
          <cell r="G42">
            <v>152.00000000000003</v>
          </cell>
          <cell r="H42">
            <v>152.00000000000003</v>
          </cell>
          <cell r="I42">
            <v>152.00000000000003</v>
          </cell>
          <cell r="J42">
            <v>152.00000000000003</v>
          </cell>
          <cell r="K42">
            <v>152.00000000000003</v>
          </cell>
          <cell r="L42">
            <v>150.64000000000001</v>
          </cell>
          <cell r="M42">
            <v>148.46</v>
          </cell>
          <cell r="N42">
            <v>145.9</v>
          </cell>
          <cell r="O42">
            <v>143</v>
          </cell>
          <cell r="P42">
            <v>139.96</v>
          </cell>
          <cell r="Q42">
            <v>136.92000000000002</v>
          </cell>
          <cell r="R42">
            <v>133.88000000000002</v>
          </cell>
          <cell r="S42">
            <v>130.84000000000003</v>
          </cell>
          <cell r="T42">
            <v>127.80000000000003</v>
          </cell>
          <cell r="U42">
            <v>124.76000000000002</v>
          </cell>
          <cell r="V42">
            <v>120.36000000000001</v>
          </cell>
          <cell r="W42">
            <v>115.14000000000001</v>
          </cell>
          <cell r="X42">
            <v>109.54000000000002</v>
          </cell>
          <cell r="Y42">
            <v>103.60000000000002</v>
          </cell>
          <cell r="Z42">
            <v>97.520000000000024</v>
          </cell>
          <cell r="AA42">
            <v>91.440000000000026</v>
          </cell>
          <cell r="AB42">
            <v>85.360000000000028</v>
          </cell>
          <cell r="AC42">
            <v>79.28000000000003</v>
          </cell>
          <cell r="AD42">
            <v>73.200000000000031</v>
          </cell>
          <cell r="AE42">
            <v>67.120000000000033</v>
          </cell>
          <cell r="AF42">
            <v>61.040000000000035</v>
          </cell>
          <cell r="AG42">
            <v>54.960000000000036</v>
          </cell>
          <cell r="AH42">
            <v>48.880000000000038</v>
          </cell>
          <cell r="AI42">
            <v>42.80000000000004</v>
          </cell>
          <cell r="AJ42">
            <v>36.720000000000041</v>
          </cell>
        </row>
        <row r="43">
          <cell r="A43" t="str">
            <v>interest</v>
          </cell>
          <cell r="B43">
            <v>152.00000000000003</v>
          </cell>
          <cell r="D43">
            <v>0.51</v>
          </cell>
          <cell r="E43">
            <v>0.8175</v>
          </cell>
          <cell r="F43">
            <v>0.96</v>
          </cell>
          <cell r="G43">
            <v>1.0874999999999999</v>
          </cell>
          <cell r="H43">
            <v>1.1399999999999999</v>
          </cell>
          <cell r="I43">
            <v>1.1399999999999999</v>
          </cell>
          <cell r="J43">
            <v>1.1399999999999999</v>
          </cell>
          <cell r="K43">
            <v>1.1399999999999999</v>
          </cell>
          <cell r="L43">
            <v>1.1348999999999998</v>
          </cell>
          <cell r="M43">
            <v>1.1216249999999999</v>
          </cell>
          <cell r="N43">
            <v>1.10385</v>
          </cell>
          <cell r="O43">
            <v>1.083375</v>
          </cell>
          <cell r="P43">
            <v>1.0611000000000002</v>
          </cell>
          <cell r="Q43">
            <v>1.0383</v>
          </cell>
          <cell r="R43">
            <v>1.0155000000000001</v>
          </cell>
          <cell r="S43">
            <v>0.99270000000000003</v>
          </cell>
          <cell r="T43">
            <v>0.9699000000000001</v>
          </cell>
          <cell r="U43">
            <v>0.94710000000000016</v>
          </cell>
          <cell r="V43">
            <v>0.91920000000000013</v>
          </cell>
          <cell r="W43">
            <v>0.88312500000000005</v>
          </cell>
          <cell r="X43">
            <v>0.84255000000000002</v>
          </cell>
          <cell r="Y43">
            <v>0.79927500000000018</v>
          </cell>
          <cell r="Z43">
            <v>0.75420000000000009</v>
          </cell>
          <cell r="AA43">
            <v>0.70860000000000023</v>
          </cell>
          <cell r="AB43">
            <v>0.66300000000000014</v>
          </cell>
          <cell r="AC43">
            <v>0.61740000000000017</v>
          </cell>
          <cell r="AD43">
            <v>0.57180000000000009</v>
          </cell>
          <cell r="AE43">
            <v>0.52620000000000011</v>
          </cell>
          <cell r="AF43">
            <v>0.48060000000000014</v>
          </cell>
          <cell r="AG43">
            <v>0.435</v>
          </cell>
          <cell r="AH43">
            <v>0.38940000000000013</v>
          </cell>
          <cell r="AI43">
            <v>0.34380000000000016</v>
          </cell>
          <cell r="AJ43">
            <v>0.29820000000000024</v>
          </cell>
        </row>
        <row r="44">
          <cell r="A44" t="str">
            <v>amortization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1.36</v>
          </cell>
          <cell r="M44">
            <v>2.1800000000000002</v>
          </cell>
          <cell r="N44">
            <v>2.56</v>
          </cell>
          <cell r="O44">
            <v>2.9</v>
          </cell>
          <cell r="P44">
            <v>3.04</v>
          </cell>
          <cell r="Q44">
            <v>3.04</v>
          </cell>
          <cell r="R44">
            <v>3.04</v>
          </cell>
          <cell r="S44">
            <v>3.04</v>
          </cell>
          <cell r="T44">
            <v>3.04</v>
          </cell>
          <cell r="U44">
            <v>3.04</v>
          </cell>
          <cell r="V44">
            <v>4.4000000000000004</v>
          </cell>
          <cell r="W44">
            <v>5.22</v>
          </cell>
          <cell r="X44">
            <v>5.6</v>
          </cell>
          <cell r="Y44">
            <v>5.94</v>
          </cell>
          <cell r="Z44">
            <v>6.08</v>
          </cell>
          <cell r="AA44">
            <v>6.08</v>
          </cell>
          <cell r="AB44">
            <v>6.08</v>
          </cell>
          <cell r="AC44">
            <v>6.08</v>
          </cell>
          <cell r="AD44">
            <v>6.08</v>
          </cell>
          <cell r="AE44">
            <v>6.08</v>
          </cell>
          <cell r="AF44">
            <v>6.08</v>
          </cell>
          <cell r="AG44">
            <v>6.08</v>
          </cell>
          <cell r="AH44">
            <v>6.08</v>
          </cell>
          <cell r="AI44">
            <v>6.08</v>
          </cell>
          <cell r="AJ44">
            <v>6.08</v>
          </cell>
        </row>
        <row r="45">
          <cell r="N45">
            <v>148.46000000000004</v>
          </cell>
        </row>
        <row r="46">
          <cell r="A46" t="str">
            <v>non concessional new borrowing</v>
          </cell>
          <cell r="D46">
            <v>146.41800000000001</v>
          </cell>
          <cell r="E46">
            <v>146.41800000000001</v>
          </cell>
          <cell r="F46">
            <v>146.41800000000001</v>
          </cell>
          <cell r="G46">
            <v>141.17525000000001</v>
          </cell>
          <cell r="H46">
            <v>130.73412500000001</v>
          </cell>
          <cell r="I46">
            <v>115.74075000000001</v>
          </cell>
          <cell r="J46">
            <v>97.699000000000012</v>
          </cell>
          <cell r="K46">
            <v>79.396750000000011</v>
          </cell>
          <cell r="L46">
            <v>61.094500000000011</v>
          </cell>
          <cell r="M46">
            <v>42.79225000000001</v>
          </cell>
          <cell r="N46">
            <v>24.490000000000009</v>
          </cell>
          <cell r="O46">
            <v>11.430500000000009</v>
          </cell>
          <cell r="P46">
            <v>3.5693750000000088</v>
          </cell>
          <cell r="Q46">
            <v>0.26050000000000884</v>
          </cell>
          <cell r="R46">
            <v>8.8262730457699945E-15</v>
          </cell>
          <cell r="S46">
            <v>8.8262730457699945E-15</v>
          </cell>
          <cell r="T46">
            <v>8.8262730457699945E-15</v>
          </cell>
        </row>
      </sheetData>
      <sheetData sheetId="27" refreshError="1">
        <row r="39">
          <cell r="A39">
            <v>2004</v>
          </cell>
          <cell r="B39" t="str">
            <v>Stock</v>
          </cell>
          <cell r="C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2005</v>
          </cell>
          <cell r="B44" t="str">
            <v>Stock</v>
          </cell>
          <cell r="C44">
            <v>30.692229291599993</v>
          </cell>
          <cell r="I44">
            <v>30.692229291599993</v>
          </cell>
          <cell r="J44">
            <v>30.692229291599993</v>
          </cell>
          <cell r="K44">
            <v>26.307625107085709</v>
          </cell>
          <cell r="L44">
            <v>21.923020922571425</v>
          </cell>
          <cell r="M44">
            <v>17.538416738057141</v>
          </cell>
          <cell r="N44">
            <v>13.153812553542856</v>
          </cell>
          <cell r="O44">
            <v>8.769208369028572</v>
          </cell>
          <cell r="P44">
            <v>4.3846041845142869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4.3846041845142851</v>
          </cell>
          <cell r="L45">
            <v>4.3846041845142851</v>
          </cell>
          <cell r="M45">
            <v>4.3846041845142851</v>
          </cell>
          <cell r="N45">
            <v>4.3846041845142851</v>
          </cell>
          <cell r="O45">
            <v>4.3846041845142851</v>
          </cell>
          <cell r="P45">
            <v>4.3846041845142851</v>
          </cell>
          <cell r="Q45">
            <v>4.3846041845142851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0.92076687874799978</v>
          </cell>
          <cell r="J46">
            <v>0.92076687874799978</v>
          </cell>
          <cell r="K46">
            <v>0.85499781598028546</v>
          </cell>
          <cell r="L46">
            <v>0.72345969044485692</v>
          </cell>
          <cell r="M46">
            <v>0.59192156490942838</v>
          </cell>
          <cell r="N46">
            <v>0.46038343937399995</v>
          </cell>
          <cell r="O46">
            <v>0.32884531383857141</v>
          </cell>
          <cell r="P46">
            <v>0.19730718830314289</v>
          </cell>
          <cell r="Q46">
            <v>6.5769062767714326E-2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28" refreshError="1">
        <row r="39">
          <cell r="A39" t="str">
            <v>accrued interests</v>
          </cell>
        </row>
        <row r="40">
          <cell r="A40" t="str">
            <v>India</v>
          </cell>
          <cell r="L40">
            <v>538451</v>
          </cell>
        </row>
        <row r="41">
          <cell r="A41" t="str">
            <v>Italy</v>
          </cell>
          <cell r="L41">
            <v>1200000</v>
          </cell>
        </row>
        <row r="42">
          <cell r="A42" t="str">
            <v>Japan</v>
          </cell>
        </row>
        <row r="43">
          <cell r="A43" t="str">
            <v>Korea</v>
          </cell>
          <cell r="E43">
            <v>-149354.18</v>
          </cell>
          <cell r="F43">
            <v>-915170</v>
          </cell>
          <cell r="H43">
            <v>-623971.37</v>
          </cell>
          <cell r="I43">
            <v>-623882.61</v>
          </cell>
          <cell r="J43">
            <v>-499106.08799999999</v>
          </cell>
        </row>
        <row r="44">
          <cell r="A44" t="str">
            <v>Luxembourg</v>
          </cell>
        </row>
        <row r="45">
          <cell r="A45" t="str">
            <v>Holland</v>
          </cell>
        </row>
        <row r="46">
          <cell r="A46" t="str">
            <v>Macedonia</v>
          </cell>
        </row>
      </sheetData>
      <sheetData sheetId="29" refreshError="1">
        <row r="39">
          <cell r="A39" t="str">
            <v>Total stock of arrears exclduing arrears on accrued interest</v>
          </cell>
          <cell r="B39" t="str">
            <v>Rumania - reconciled</v>
          </cell>
          <cell r="C39">
            <v>8562041.7999999989</v>
          </cell>
          <cell r="D39">
            <v>8776092.8449999988</v>
          </cell>
          <cell r="E39">
            <v>8995495.1661249995</v>
          </cell>
          <cell r="F39">
            <v>9220382.5452781245</v>
          </cell>
          <cell r="G39">
            <v>9450892.1089100782</v>
          </cell>
          <cell r="H39">
            <v>9687164.4116328303</v>
          </cell>
          <cell r="I39">
            <v>9929343.5219236519</v>
          </cell>
          <cell r="J39">
            <v>10177577.109971743</v>
          </cell>
          <cell r="K39">
            <v>10432016.537721036</v>
          </cell>
          <cell r="L39">
            <v>10692816.951164061</v>
          </cell>
          <cell r="M39">
            <v>10759647.057108836</v>
          </cell>
          <cell r="N39">
            <v>10826894.851215767</v>
          </cell>
          <cell r="O39">
            <v>10894562.944035865</v>
          </cell>
        </row>
        <row r="40">
          <cell r="A40" t="str">
            <v>flow of arrears on accrued intersts</v>
          </cell>
          <cell r="D40">
            <v>214051.04499999998</v>
          </cell>
          <cell r="E40">
            <v>219402.32112499999</v>
          </cell>
          <cell r="F40">
            <v>224887.37915312499</v>
          </cell>
          <cell r="G40">
            <v>230509.56363195312</v>
          </cell>
          <cell r="H40">
            <v>236272.30272275198</v>
          </cell>
          <cell r="I40">
            <v>242179.11029082077</v>
          </cell>
          <cell r="J40">
            <v>248233.5880480913</v>
          </cell>
          <cell r="K40">
            <v>254439.42774929359</v>
          </cell>
          <cell r="L40">
            <v>260800.4134430259</v>
          </cell>
          <cell r="M40">
            <v>66830.10594477538</v>
          </cell>
          <cell r="N40">
            <v>67247.794106930232</v>
          </cell>
          <cell r="O40">
            <v>67668.092820098551</v>
          </cell>
        </row>
        <row r="42">
          <cell r="C42">
            <v>2.5000000000000001E-2</v>
          </cell>
        </row>
        <row r="43">
          <cell r="B43" t="str">
            <v>Vietnam</v>
          </cell>
          <cell r="C43">
            <v>515445.32800000004</v>
          </cell>
          <cell r="D43">
            <v>528331.46120000002</v>
          </cell>
          <cell r="E43">
            <v>541539.74773000006</v>
          </cell>
          <cell r="F43">
            <v>555078.24142325006</v>
          </cell>
          <cell r="G43">
            <v>568955.19745883136</v>
          </cell>
          <cell r="H43">
            <v>583179.07739530213</v>
          </cell>
          <cell r="I43">
            <v>597758.55433018471</v>
          </cell>
          <cell r="J43">
            <v>612702.51818843931</v>
          </cell>
          <cell r="K43">
            <v>628020.08114315034</v>
          </cell>
          <cell r="L43">
            <v>643720.58317172911</v>
          </cell>
        </row>
        <row r="44">
          <cell r="D44">
            <v>12886.133200000002</v>
          </cell>
          <cell r="E44">
            <v>13208.286530000001</v>
          </cell>
          <cell r="F44">
            <v>13538.493693250002</v>
          </cell>
          <cell r="G44">
            <v>13876.956035581252</v>
          </cell>
          <cell r="H44">
            <v>14223.879936470785</v>
          </cell>
          <cell r="I44">
            <v>14579.476934882554</v>
          </cell>
          <cell r="J44">
            <v>14943.963858254618</v>
          </cell>
          <cell r="K44">
            <v>15317.562954710984</v>
          </cell>
          <cell r="L44">
            <v>15700.50202857876</v>
          </cell>
        </row>
        <row r="45">
          <cell r="A45" t="str">
            <v>stock of arrears on accrued intersts</v>
          </cell>
          <cell r="C45">
            <v>2.5000000000000001E-2</v>
          </cell>
          <cell r="D45">
            <v>38583.6515</v>
          </cell>
          <cell r="E45">
            <v>78131.894287500007</v>
          </cell>
          <cell r="F45">
            <v>118668.8431446875</v>
          </cell>
          <cell r="G45">
            <v>160219.21572330469</v>
          </cell>
          <cell r="H45">
            <v>202808.3476163873</v>
          </cell>
          <cell r="I45">
            <v>246462.20780679697</v>
          </cell>
          <cell r="J45">
            <v>291207.41450196691</v>
          </cell>
          <cell r="K45">
            <v>337071.25136451609</v>
          </cell>
          <cell r="L45">
            <v>384081.68414862896</v>
          </cell>
          <cell r="M45">
            <v>396128.10754955787</v>
          </cell>
          <cell r="N45">
            <v>408249.82109674258</v>
          </cell>
          <cell r="O45">
            <v>420447.2953535972</v>
          </cell>
        </row>
        <row r="46">
          <cell r="A46" t="str">
            <v>Total stock of arrears excluding arrears on accrued interest</v>
          </cell>
          <cell r="B46" t="str">
            <v>Greece</v>
          </cell>
          <cell r="C46">
            <v>1543346.06</v>
          </cell>
          <cell r="D46">
            <v>1581929.7115</v>
          </cell>
          <cell r="E46">
            <v>1621477.9542874999</v>
          </cell>
          <cell r="F46">
            <v>1662014.9031446874</v>
          </cell>
          <cell r="G46">
            <v>1703565.2757233046</v>
          </cell>
          <cell r="H46">
            <v>1746154.4076163871</v>
          </cell>
          <cell r="I46">
            <v>1789808.2678067968</v>
          </cell>
          <cell r="J46">
            <v>1834553.4745019667</v>
          </cell>
          <cell r="K46">
            <v>1880417.3113645159</v>
          </cell>
          <cell r="L46">
            <v>1927427.7441486288</v>
          </cell>
          <cell r="M46">
            <v>1939474.1675495578</v>
          </cell>
          <cell r="N46">
            <v>1951595.8810967426</v>
          </cell>
          <cell r="O46">
            <v>1963793.3553535973</v>
          </cell>
        </row>
      </sheetData>
      <sheetData sheetId="30" refreshError="1">
        <row r="39">
          <cell r="A39">
            <v>2006</v>
          </cell>
          <cell r="B39" t="str">
            <v>Stock</v>
          </cell>
          <cell r="C39">
            <v>83.940798922281871</v>
          </cell>
          <cell r="H39">
            <v>83.940798922281871</v>
          </cell>
          <cell r="I39">
            <v>83.940798922281871</v>
          </cell>
          <cell r="J39">
            <v>83.940798922281871</v>
          </cell>
          <cell r="K39">
            <v>83.940798922281871</v>
          </cell>
          <cell r="L39">
            <v>83.940798922281871</v>
          </cell>
          <cell r="M39">
            <v>75.54671903005368</v>
          </cell>
          <cell r="N39">
            <v>67.152639137825489</v>
          </cell>
          <cell r="O39">
            <v>58.758559245597297</v>
          </cell>
          <cell r="P39">
            <v>50.364479353369106</v>
          </cell>
          <cell r="Q39">
            <v>41.970399461140914</v>
          </cell>
          <cell r="R39">
            <v>33.576319568912723</v>
          </cell>
          <cell r="S39">
            <v>25.182239676684535</v>
          </cell>
          <cell r="T39">
            <v>16.788159784456347</v>
          </cell>
          <cell r="U39">
            <v>8.3940798922281594</v>
          </cell>
          <cell r="V39">
            <v>-2.8421709430404007E-14</v>
          </cell>
          <cell r="W39">
            <v>-2.8421709430404007E-14</v>
          </cell>
          <cell r="X39">
            <v>-2.8421709430404007E-14</v>
          </cell>
          <cell r="Y39">
            <v>-2.8421709430404007E-14</v>
          </cell>
          <cell r="Z39">
            <v>-2.8421709430404007E-14</v>
          </cell>
          <cell r="AA39">
            <v>-2.8421709430404007E-14</v>
          </cell>
          <cell r="AB39">
            <v>-2.8421709430404007E-14</v>
          </cell>
          <cell r="AC39">
            <v>-2.8421709430404007E-14</v>
          </cell>
          <cell r="AD39">
            <v>-2.8421709430404007E-14</v>
          </cell>
          <cell r="AE39">
            <v>-2.8421709430404007E-14</v>
          </cell>
          <cell r="AF39">
            <v>-2.8421709430404007E-14</v>
          </cell>
          <cell r="AG39">
            <v>-2.8421709430404007E-14</v>
          </cell>
          <cell r="AH39">
            <v>-2.8421709430404007E-14</v>
          </cell>
          <cell r="AI39">
            <v>-2.8421709430404007E-14</v>
          </cell>
          <cell r="AJ39">
            <v>-2.8421709430404007E-14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8.3940798922281878</v>
          </cell>
          <cell r="N40">
            <v>8.3940798922281878</v>
          </cell>
          <cell r="O40">
            <v>8.3940798922281878</v>
          </cell>
          <cell r="P40">
            <v>8.3940798922281878</v>
          </cell>
          <cell r="Q40">
            <v>8.3940798922281878</v>
          </cell>
          <cell r="R40">
            <v>8.3940798922281878</v>
          </cell>
          <cell r="S40">
            <v>8.3940798922281878</v>
          </cell>
          <cell r="T40">
            <v>8.3940798922281878</v>
          </cell>
          <cell r="U40">
            <v>8.3940798922281878</v>
          </cell>
          <cell r="V40">
            <v>8.3940798922281878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3.0218687612021471</v>
          </cell>
          <cell r="I41">
            <v>3.0218687612021471</v>
          </cell>
          <cell r="J41">
            <v>3.0218687612021471</v>
          </cell>
          <cell r="K41">
            <v>3.0218687612021471</v>
          </cell>
          <cell r="L41">
            <v>3.0218687612021471</v>
          </cell>
          <cell r="M41">
            <v>2.8707753231420399</v>
          </cell>
          <cell r="N41">
            <v>2.568588447021825</v>
          </cell>
          <cell r="O41">
            <v>2.2664015709016101</v>
          </cell>
          <cell r="P41">
            <v>1.9642146947813952</v>
          </cell>
          <cell r="Q41">
            <v>1.6620278186611803</v>
          </cell>
          <cell r="R41">
            <v>1.3598409425409654</v>
          </cell>
          <cell r="S41">
            <v>1.0576540664207505</v>
          </cell>
          <cell r="T41">
            <v>0.75546719030053588</v>
          </cell>
          <cell r="U41">
            <v>0.45328031418032111</v>
          </cell>
          <cell r="V41">
            <v>0.15109343806010633</v>
          </cell>
          <cell r="W41">
            <v>-1.0231815394945442E-15</v>
          </cell>
          <cell r="X41">
            <v>-1.0231815394945442E-15</v>
          </cell>
          <cell r="Y41">
            <v>-1.0231815394945442E-15</v>
          </cell>
          <cell r="Z41">
            <v>-1.0231815394945442E-15</v>
          </cell>
          <cell r="AA41">
            <v>-1.0231815394945442E-15</v>
          </cell>
          <cell r="AB41">
            <v>-1.0231815394945442E-15</v>
          </cell>
          <cell r="AC41">
            <v>-1.0231815394945442E-15</v>
          </cell>
          <cell r="AD41">
            <v>-1.0231815394945442E-15</v>
          </cell>
          <cell r="AE41">
            <v>-1.0231815394945442E-15</v>
          </cell>
          <cell r="AF41">
            <v>-1.0231815394945442E-15</v>
          </cell>
          <cell r="AG41">
            <v>-1.0231815394945442E-15</v>
          </cell>
          <cell r="AH41">
            <v>-1.0231815394945442E-15</v>
          </cell>
          <cell r="AI41">
            <v>-1.0231815394945442E-15</v>
          </cell>
          <cell r="AJ41">
            <v>-1.0231815394945442E-15</v>
          </cell>
        </row>
        <row r="42">
          <cell r="B42" t="str">
            <v>DS total</v>
          </cell>
          <cell r="H42">
            <v>3.0218687612021471</v>
          </cell>
          <cell r="I42">
            <v>3.0218687612021471</v>
          </cell>
          <cell r="J42">
            <v>3.0218687612021471</v>
          </cell>
          <cell r="K42">
            <v>3.0218687612021471</v>
          </cell>
          <cell r="L42">
            <v>3.0218687612021471</v>
          </cell>
          <cell r="M42">
            <v>11.264855215370227</v>
          </cell>
          <cell r="N42">
            <v>10.962668339250012</v>
          </cell>
          <cell r="O42">
            <v>10.660481463129798</v>
          </cell>
          <cell r="P42">
            <v>10.358294587009583</v>
          </cell>
          <cell r="Q42">
            <v>10.056107710889368</v>
          </cell>
          <cell r="R42">
            <v>9.7539208347691542</v>
          </cell>
          <cell r="S42">
            <v>9.4517339586489388</v>
          </cell>
          <cell r="T42">
            <v>9.1495470825287235</v>
          </cell>
          <cell r="U42">
            <v>8.8473602064085082</v>
          </cell>
          <cell r="V42">
            <v>8.5451733302882946</v>
          </cell>
          <cell r="W42">
            <v>-1.0231815394945442E-15</v>
          </cell>
          <cell r="X42">
            <v>-1.0231815394945442E-15</v>
          </cell>
          <cell r="Y42">
            <v>-1.0231815394945442E-15</v>
          </cell>
          <cell r="Z42">
            <v>-1.0231815394945442E-15</v>
          </cell>
          <cell r="AA42">
            <v>-1.0231815394945442E-15</v>
          </cell>
          <cell r="AB42">
            <v>-1.0231815394945442E-15</v>
          </cell>
          <cell r="AC42">
            <v>-1.0231815394945442E-15</v>
          </cell>
          <cell r="AD42">
            <v>-1.0231815394945442E-15</v>
          </cell>
          <cell r="AE42">
            <v>-1.0231815394945442E-15</v>
          </cell>
          <cell r="AF42">
            <v>-1.0231815394945442E-15</v>
          </cell>
          <cell r="AG42">
            <v>-1.0231815394945442E-15</v>
          </cell>
          <cell r="AH42">
            <v>-1.0231815394945442E-15</v>
          </cell>
          <cell r="AI42">
            <v>-1.0231815394945442E-15</v>
          </cell>
          <cell r="AJ42">
            <v>-1.0231815394945442E-15</v>
          </cell>
        </row>
        <row r="43">
          <cell r="B43" t="str">
            <v>NPV</v>
          </cell>
          <cell r="H43">
            <v>73.738205114493482</v>
          </cell>
          <cell r="I43">
            <v>74.491732455153382</v>
          </cell>
          <cell r="J43">
            <v>75.283840395655105</v>
          </cell>
          <cell r="K43">
            <v>76.116504262710478</v>
          </cell>
          <cell r="L43">
            <v>76.991800519759096</v>
          </cell>
          <cell r="M43">
            <v>69.668925491000522</v>
          </cell>
          <cell r="N43">
            <v>62.27330613688973</v>
          </cell>
          <cell r="O43">
            <v>54.801217947968702</v>
          </cell>
          <cell r="P43">
            <v>47.248745719895098</v>
          </cell>
          <cell r="Q43">
            <v>39.611773789864351</v>
          </cell>
          <cell r="R43">
            <v>31.885975773136249</v>
          </cell>
          <cell r="S43">
            <v>24.066803774071886</v>
          </cell>
          <cell r="T43">
            <v>16.14947704477564</v>
          </cell>
          <cell r="U43">
            <v>8.1289700630596382</v>
          </cell>
          <cell r="V43">
            <v>-1.4528149924257792E-14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110.51268008090346</v>
          </cell>
          <cell r="I44">
            <v>110.51268008090346</v>
          </cell>
          <cell r="J44">
            <v>110.51268008090346</v>
          </cell>
          <cell r="K44">
            <v>110.51268008090346</v>
          </cell>
          <cell r="L44">
            <v>110.51268008090346</v>
          </cell>
          <cell r="M44">
            <v>110.51268008090346</v>
          </cell>
          <cell r="N44">
            <v>99.461412072813118</v>
          </cell>
          <cell r="O44">
            <v>88.410144064722772</v>
          </cell>
          <cell r="P44">
            <v>77.358876056632425</v>
          </cell>
          <cell r="Q44">
            <v>66.307608048542079</v>
          </cell>
          <cell r="R44">
            <v>55.256340040451732</v>
          </cell>
          <cell r="S44">
            <v>44.205072032361386</v>
          </cell>
          <cell r="T44">
            <v>33.153804024271039</v>
          </cell>
          <cell r="U44">
            <v>22.102536016180693</v>
          </cell>
          <cell r="V44">
            <v>11.051268008090346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11.051268008090346</v>
          </cell>
          <cell r="O45">
            <v>11.051268008090346</v>
          </cell>
          <cell r="P45">
            <v>11.051268008090346</v>
          </cell>
          <cell r="Q45">
            <v>11.051268008090346</v>
          </cell>
          <cell r="R45">
            <v>11.051268008090346</v>
          </cell>
          <cell r="S45">
            <v>11.051268008090346</v>
          </cell>
          <cell r="T45">
            <v>11.051268008090346</v>
          </cell>
          <cell r="U45">
            <v>11.051268008090346</v>
          </cell>
          <cell r="V45">
            <v>11.051268008090346</v>
          </cell>
          <cell r="W45">
            <v>11.051268008090346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3.9784564829125246</v>
          </cell>
          <cell r="J46">
            <v>3.9784564829125246</v>
          </cell>
          <cell r="K46">
            <v>3.9784564829125246</v>
          </cell>
          <cell r="L46">
            <v>3.9784564829125246</v>
          </cell>
          <cell r="M46">
            <v>3.9784564829125246</v>
          </cell>
          <cell r="N46">
            <v>3.7795336587668982</v>
          </cell>
          <cell r="O46">
            <v>3.3816880104756457</v>
          </cell>
          <cell r="P46">
            <v>2.9838423621843932</v>
          </cell>
          <cell r="Q46">
            <v>2.5859967138931408</v>
          </cell>
          <cell r="R46">
            <v>2.1881510656018883</v>
          </cell>
          <cell r="S46">
            <v>1.7903054173106361</v>
          </cell>
          <cell r="T46">
            <v>1.3924597690193836</v>
          </cell>
          <cell r="U46">
            <v>0.99461412072813116</v>
          </cell>
          <cell r="V46">
            <v>0.59676847243687869</v>
          </cell>
          <cell r="W46">
            <v>0.19892282414562623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31" refreshError="1"/>
      <sheetData sheetId="32" refreshError="1">
        <row r="39">
          <cell r="A39" t="str">
            <v>CZECH REPUBLIC</v>
          </cell>
        </row>
        <row r="40">
          <cell r="A40" t="str">
            <v>GERMANY</v>
          </cell>
          <cell r="B40">
            <v>0</v>
          </cell>
          <cell r="C40">
            <v>13552.488000000001</v>
          </cell>
          <cell r="D40">
            <v>13576.293</v>
          </cell>
          <cell r="E40">
            <v>5843360.3229999999</v>
          </cell>
          <cell r="F40">
            <v>0</v>
          </cell>
          <cell r="G40">
            <v>25834.714</v>
          </cell>
          <cell r="H40">
            <v>32139.89</v>
          </cell>
          <cell r="I40">
            <v>12130717.67</v>
          </cell>
          <cell r="J40">
            <v>0</v>
          </cell>
          <cell r="K40">
            <v>77007.794999999998</v>
          </cell>
          <cell r="L40">
            <v>86485.014999999999</v>
          </cell>
          <cell r="M40">
            <v>16132581.734999999</v>
          </cell>
          <cell r="N40">
            <v>3706073.47</v>
          </cell>
          <cell r="O40">
            <v>737177.65999999992</v>
          </cell>
          <cell r="P40">
            <v>4460834.108</v>
          </cell>
          <cell r="Q40">
            <v>19172184.471000001</v>
          </cell>
          <cell r="R40">
            <v>0</v>
          </cell>
          <cell r="S40">
            <v>159160.77299999999</v>
          </cell>
          <cell r="T40">
            <v>170994.28599999999</v>
          </cell>
          <cell r="U40">
            <v>25063686.300000001</v>
          </cell>
          <cell r="V40">
            <v>0</v>
          </cell>
          <cell r="W40">
            <v>190046.38</v>
          </cell>
          <cell r="X40">
            <v>221841.12599999999</v>
          </cell>
          <cell r="Y40">
            <v>33554716.450999998</v>
          </cell>
          <cell r="Z40">
            <v>0</v>
          </cell>
          <cell r="AA40">
            <v>251701.30599999998</v>
          </cell>
          <cell r="AB40">
            <v>301906.14299999998</v>
          </cell>
          <cell r="AC40">
            <v>41064373.024999999</v>
          </cell>
          <cell r="AD40">
            <v>0</v>
          </cell>
          <cell r="AE40">
            <v>335526.49100000004</v>
          </cell>
          <cell r="AF40">
            <v>358827.65600000002</v>
          </cell>
          <cell r="AG40">
            <v>51254240.588</v>
          </cell>
          <cell r="AH40">
            <v>1476242.36</v>
          </cell>
          <cell r="AI40">
            <v>415325.82</v>
          </cell>
          <cell r="AJ40">
            <v>1153447</v>
          </cell>
        </row>
        <row r="41">
          <cell r="A41" t="str">
            <v>GREECE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3862802.83</v>
          </cell>
          <cell r="J41">
            <v>0</v>
          </cell>
          <cell r="K41">
            <v>0</v>
          </cell>
          <cell r="L41">
            <v>0</v>
          </cell>
          <cell r="M41">
            <v>17608797.300000001</v>
          </cell>
          <cell r="N41">
            <v>0</v>
          </cell>
          <cell r="O41">
            <v>860000</v>
          </cell>
          <cell r="P41">
            <v>0</v>
          </cell>
          <cell r="Q41">
            <v>17765070.739999998</v>
          </cell>
          <cell r="R41">
            <v>0</v>
          </cell>
          <cell r="S41">
            <v>0</v>
          </cell>
          <cell r="T41">
            <v>0</v>
          </cell>
          <cell r="U41">
            <v>18390418.07</v>
          </cell>
          <cell r="V41">
            <v>0</v>
          </cell>
          <cell r="W41">
            <v>0</v>
          </cell>
          <cell r="X41">
            <v>0</v>
          </cell>
          <cell r="Y41">
            <v>18593502.010000002</v>
          </cell>
          <cell r="Z41">
            <v>0</v>
          </cell>
          <cell r="AA41">
            <v>0</v>
          </cell>
          <cell r="AB41">
            <v>0</v>
          </cell>
          <cell r="AC41">
            <v>18593502.010000002</v>
          </cell>
          <cell r="AD41">
            <v>0</v>
          </cell>
          <cell r="AE41">
            <v>0</v>
          </cell>
          <cell r="AF41">
            <v>0</v>
          </cell>
          <cell r="AG41">
            <v>29219741.738000002</v>
          </cell>
          <cell r="AH41">
            <v>0</v>
          </cell>
          <cell r="AI41">
            <v>408873.60699999996</v>
          </cell>
          <cell r="AJ41">
            <v>408873.60699999996</v>
          </cell>
        </row>
        <row r="42">
          <cell r="A42" t="str">
            <v>HUNGARY</v>
          </cell>
        </row>
        <row r="43">
          <cell r="A43" t="str">
            <v>ITALY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111350.22</v>
          </cell>
          <cell r="H43">
            <v>111350.22</v>
          </cell>
          <cell r="I43">
            <v>0</v>
          </cell>
          <cell r="J43">
            <v>0</v>
          </cell>
          <cell r="K43">
            <v>330880.64899999998</v>
          </cell>
          <cell r="L43">
            <v>330880.658</v>
          </cell>
          <cell r="M43">
            <v>36539574.526000001</v>
          </cell>
          <cell r="N43">
            <v>0</v>
          </cell>
          <cell r="O43">
            <v>643281.66099999996</v>
          </cell>
          <cell r="P43">
            <v>643281.66099999996</v>
          </cell>
          <cell r="Q43">
            <v>38508142.141000003</v>
          </cell>
          <cell r="R43">
            <v>0</v>
          </cell>
          <cell r="S43">
            <v>584282.18300000008</v>
          </cell>
          <cell r="T43">
            <v>584282.18800000008</v>
          </cell>
          <cell r="U43">
            <v>45999410.754000001</v>
          </cell>
          <cell r="V43">
            <v>0</v>
          </cell>
          <cell r="W43">
            <v>683392.995</v>
          </cell>
          <cell r="X43">
            <v>683392.99300000002</v>
          </cell>
          <cell r="Y43">
            <v>56111744.963</v>
          </cell>
          <cell r="Z43">
            <v>0</v>
          </cell>
          <cell r="AA43">
            <v>744892.51699999999</v>
          </cell>
          <cell r="AB43">
            <v>744892.51</v>
          </cell>
          <cell r="AC43">
            <v>61424473.468999997</v>
          </cell>
          <cell r="AD43">
            <v>0</v>
          </cell>
          <cell r="AE43">
            <v>825700.58100000001</v>
          </cell>
          <cell r="AF43">
            <v>825700.58100000001</v>
          </cell>
          <cell r="AG43">
            <v>73856549.774000004</v>
          </cell>
          <cell r="AH43">
            <v>0</v>
          </cell>
          <cell r="AI43">
            <v>663959.43099999998</v>
          </cell>
          <cell r="AJ43">
            <v>663959.43099999998</v>
          </cell>
        </row>
        <row r="44">
          <cell r="A44" t="str">
            <v>JAPAN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8445218.1970000006</v>
          </cell>
          <cell r="R44">
            <v>0</v>
          </cell>
          <cell r="S44">
            <v>101709.655</v>
          </cell>
          <cell r="T44">
            <v>101709.655</v>
          </cell>
          <cell r="U44">
            <v>10531945.93</v>
          </cell>
          <cell r="V44">
            <v>0</v>
          </cell>
          <cell r="W44">
            <v>105607.99400000001</v>
          </cell>
          <cell r="X44">
            <v>105607.993</v>
          </cell>
          <cell r="Y44">
            <v>9336206.8969999999</v>
          </cell>
          <cell r="Z44">
            <v>0</v>
          </cell>
          <cell r="AA44">
            <v>93362.06</v>
          </cell>
          <cell r="AB44">
            <v>93362.06</v>
          </cell>
          <cell r="AC44">
            <v>16728697.937000001</v>
          </cell>
          <cell r="AD44">
            <v>0</v>
          </cell>
          <cell r="AE44">
            <v>169899.965</v>
          </cell>
          <cell r="AF44">
            <v>169899.965</v>
          </cell>
          <cell r="AG44">
            <v>20365298.857999999</v>
          </cell>
          <cell r="AH44">
            <v>0</v>
          </cell>
          <cell r="AI44">
            <v>122641.072</v>
          </cell>
          <cell r="AJ44">
            <v>122641.072</v>
          </cell>
        </row>
        <row r="45">
          <cell r="A45" t="str">
            <v>KUWAIT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4300.9399999999996</v>
          </cell>
          <cell r="P45">
            <v>4300.9399999999996</v>
          </cell>
          <cell r="Q45">
            <v>833423.46400000004</v>
          </cell>
          <cell r="R45">
            <v>0</v>
          </cell>
          <cell r="S45">
            <v>51190.115000000005</v>
          </cell>
          <cell r="T45">
            <v>51190.115000000005</v>
          </cell>
          <cell r="U45">
            <v>6739442.6560000004</v>
          </cell>
          <cell r="V45">
            <v>0</v>
          </cell>
          <cell r="W45">
            <v>193238.609</v>
          </cell>
          <cell r="X45">
            <v>193238.60399999999</v>
          </cell>
          <cell r="Y45">
            <v>11677026.844000001</v>
          </cell>
          <cell r="Z45">
            <v>299043.06199999998</v>
          </cell>
          <cell r="AA45">
            <v>313124.49300000002</v>
          </cell>
          <cell r="AB45">
            <v>612167.55599999998</v>
          </cell>
          <cell r="AC45">
            <v>13268174.941</v>
          </cell>
          <cell r="AD45">
            <v>591241.71299999999</v>
          </cell>
          <cell r="AE45">
            <v>344615.57</v>
          </cell>
          <cell r="AF45">
            <v>935857.28300000005</v>
          </cell>
          <cell r="AG45">
            <v>14839729.395</v>
          </cell>
          <cell r="AH45">
            <v>861445.65300000005</v>
          </cell>
          <cell r="AI45">
            <v>388142.94400000002</v>
          </cell>
          <cell r="AJ45">
            <v>1249598.0109999999</v>
          </cell>
        </row>
        <row r="46">
          <cell r="A46" t="str">
            <v>NORWAY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97955.46</v>
          </cell>
          <cell r="X46">
            <v>97955.46</v>
          </cell>
          <cell r="Y46">
            <v>2500000</v>
          </cell>
          <cell r="Z46">
            <v>0</v>
          </cell>
          <cell r="AA46">
            <v>152209.75</v>
          </cell>
          <cell r="AB46">
            <v>152209.75</v>
          </cell>
          <cell r="AC46">
            <v>2500000</v>
          </cell>
          <cell r="AD46">
            <v>0</v>
          </cell>
          <cell r="AE46">
            <v>154036.46000000002</v>
          </cell>
          <cell r="AF46">
            <v>154036.46000000002</v>
          </cell>
          <cell r="AG46">
            <v>2500000</v>
          </cell>
          <cell r="AH46">
            <v>0</v>
          </cell>
          <cell r="AI46">
            <v>138135.85</v>
          </cell>
          <cell r="AJ46">
            <v>138135.85</v>
          </cell>
        </row>
      </sheetData>
      <sheetData sheetId="33" refreshError="1">
        <row r="39">
          <cell r="A39" t="str">
            <v xml:space="preserve">                  HOLLANDE</v>
          </cell>
          <cell r="B39">
            <v>747.67399999999998</v>
          </cell>
          <cell r="C39">
            <v>580.42999999999995</v>
          </cell>
          <cell r="D39">
            <v>385.98</v>
          </cell>
          <cell r="E39">
            <v>255.07900000000001</v>
          </cell>
          <cell r="F39">
            <v>194.114</v>
          </cell>
          <cell r="G39">
            <v>172603</v>
          </cell>
          <cell r="H39">
            <v>179174</v>
          </cell>
          <cell r="I39" t="str">
            <v>NETHERLANDS</v>
          </cell>
          <cell r="J39">
            <v>0.17260300000000001</v>
          </cell>
          <cell r="K39">
            <v>0.179174</v>
          </cell>
        </row>
        <row r="40">
          <cell r="A40" t="str">
            <v xml:space="preserve">                  ITALI</v>
          </cell>
          <cell r="B40">
            <v>1538.684</v>
          </cell>
          <cell r="C40">
            <v>1150.498</v>
          </cell>
          <cell r="D40">
            <v>839.77200000000005</v>
          </cell>
          <cell r="E40">
            <v>5548.92</v>
          </cell>
          <cell r="F40">
            <v>4993.4579999999996</v>
          </cell>
          <cell r="G40">
            <v>5045302</v>
          </cell>
          <cell r="H40">
            <v>5157260</v>
          </cell>
          <cell r="I40" t="str">
            <v>ITALY</v>
          </cell>
          <cell r="J40">
            <v>5.0453020000000004</v>
          </cell>
          <cell r="K40">
            <v>5.15726</v>
          </cell>
        </row>
        <row r="41">
          <cell r="A41" t="str">
            <v xml:space="preserve">                 JAPONI</v>
          </cell>
          <cell r="F41">
            <v>164.10599999999999</v>
          </cell>
          <cell r="G41">
            <v>136169</v>
          </cell>
          <cell r="H41">
            <v>136204</v>
          </cell>
          <cell r="I41" t="str">
            <v>JAPAN</v>
          </cell>
          <cell r="J41">
            <v>0.13616900000000001</v>
          </cell>
          <cell r="K41">
            <v>0.13620399999999999</v>
          </cell>
        </row>
        <row r="42">
          <cell r="A42" t="str">
            <v xml:space="preserve">                  RUSI</v>
          </cell>
          <cell r="G42">
            <v>39206846</v>
          </cell>
          <cell r="H42">
            <v>39206846</v>
          </cell>
          <cell r="I42" t="str">
            <v>RUSSIA</v>
          </cell>
          <cell r="J42">
            <v>39.206845999999999</v>
          </cell>
          <cell r="K42">
            <v>39.206845999999999</v>
          </cell>
        </row>
        <row r="43">
          <cell r="A43" t="str">
            <v xml:space="preserve">                -Te tjere (B)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22701.949000000001</v>
          </cell>
          <cell r="G43">
            <v>62317254</v>
          </cell>
          <cell r="H43">
            <v>62317259</v>
          </cell>
          <cell r="I43" t="str">
            <v>-Others (B)</v>
          </cell>
        </row>
        <row r="44">
          <cell r="A44" t="str">
            <v>TURQI</v>
          </cell>
          <cell r="F44">
            <v>22701.949000000001</v>
          </cell>
          <cell r="G44">
            <v>22701949</v>
          </cell>
          <cell r="H44">
            <v>22701949</v>
          </cell>
          <cell r="I44" t="str">
            <v>TURKEY</v>
          </cell>
          <cell r="J44">
            <v>22.701948999999999</v>
          </cell>
          <cell r="K44">
            <v>22.701948999999999</v>
          </cell>
        </row>
        <row r="45">
          <cell r="A45" t="str">
            <v xml:space="preserve">                  KINE</v>
          </cell>
          <cell r="G45">
            <v>39615305</v>
          </cell>
          <cell r="H45">
            <v>39615310</v>
          </cell>
          <cell r="I45" t="str">
            <v>CHINA</v>
          </cell>
          <cell r="J45">
            <v>39.615304999999999</v>
          </cell>
          <cell r="K45">
            <v>39.615310000000001</v>
          </cell>
        </row>
        <row r="46">
          <cell r="A46" t="str">
            <v>GJITHSEJ (I+II+III)</v>
          </cell>
          <cell r="B46">
            <v>347662.67500000005</v>
          </cell>
          <cell r="C46">
            <v>460660.48200000002</v>
          </cell>
          <cell r="D46">
            <v>550083.147</v>
          </cell>
          <cell r="E46">
            <v>616975.62300000014</v>
          </cell>
          <cell r="F46">
            <v>697707.25200000009</v>
          </cell>
          <cell r="G46">
            <v>979618646</v>
          </cell>
          <cell r="H46">
            <v>1007329802</v>
          </cell>
          <cell r="I46" t="str">
            <v>TOTAL (I+II+III)</v>
          </cell>
        </row>
      </sheetData>
      <sheetData sheetId="34" refreshError="1">
        <row r="39">
          <cell r="A39">
            <v>2006</v>
          </cell>
          <cell r="B39" t="str">
            <v>Stock</v>
          </cell>
          <cell r="C39">
            <v>15</v>
          </cell>
          <cell r="H39">
            <v>15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15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0.15</v>
          </cell>
          <cell r="I41">
            <v>7.4999999999999997E-2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0.15</v>
          </cell>
          <cell r="I42">
            <v>15.074999999999999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14.253971255673221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16</v>
          </cell>
          <cell r="I44">
            <v>16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16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0.16</v>
          </cell>
          <cell r="J46">
            <v>0.08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35" refreshError="1">
        <row r="39">
          <cell r="A39" t="str">
            <v>TOTAL(II)</v>
          </cell>
          <cell r="B39">
            <v>0</v>
          </cell>
          <cell r="C39">
            <v>45329</v>
          </cell>
          <cell r="D39">
            <v>45329</v>
          </cell>
          <cell r="E39">
            <v>1300521.6499999999</v>
          </cell>
          <cell r="F39">
            <v>350075.98</v>
          </cell>
          <cell r="G39">
            <v>1650597.63</v>
          </cell>
          <cell r="H39">
            <v>0</v>
          </cell>
          <cell r="I39">
            <v>273742.64</v>
          </cell>
          <cell r="J39">
            <v>273742.64</v>
          </cell>
          <cell r="K39">
            <v>5047417.0999999996</v>
          </cell>
          <cell r="L39">
            <v>1122811.2999999998</v>
          </cell>
          <cell r="M39">
            <v>6170228.4000000013</v>
          </cell>
          <cell r="N39">
            <v>6347938.75</v>
          </cell>
          <cell r="O39">
            <v>1791958.92</v>
          </cell>
          <cell r="P39">
            <v>8139897.6700000018</v>
          </cell>
        </row>
        <row r="40">
          <cell r="A40" t="str">
            <v>TOTAL (I+II)</v>
          </cell>
          <cell r="B40">
            <v>250000</v>
          </cell>
          <cell r="C40">
            <v>1073970.73</v>
          </cell>
          <cell r="D40">
            <v>1323970.73</v>
          </cell>
          <cell r="E40">
            <v>1300521.6499999999</v>
          </cell>
          <cell r="F40">
            <v>801240.52</v>
          </cell>
          <cell r="G40">
            <v>2101762.17</v>
          </cell>
          <cell r="H40">
            <v>250000</v>
          </cell>
          <cell r="I40">
            <v>1368689.25</v>
          </cell>
          <cell r="J40">
            <v>1618689.25</v>
          </cell>
          <cell r="K40">
            <v>5047417.0999999996</v>
          </cell>
          <cell r="L40">
            <v>1608841.7099999997</v>
          </cell>
          <cell r="M40">
            <v>6656258.8100000015</v>
          </cell>
          <cell r="N40">
            <v>6847938.75</v>
          </cell>
          <cell r="O40">
            <v>4852742.21</v>
          </cell>
          <cell r="P40">
            <v>11700680.960000001</v>
          </cell>
        </row>
        <row r="43">
          <cell r="B43" t="str">
            <v>2001</v>
          </cell>
        </row>
        <row r="44">
          <cell r="A44" t="str">
            <v>MULTILATERAL(I)</v>
          </cell>
          <cell r="B44" t="str">
            <v>Qtr1</v>
          </cell>
          <cell r="E44" t="str">
            <v>Qtr2</v>
          </cell>
          <cell r="H44" t="str">
            <v>Qtr3</v>
          </cell>
          <cell r="K44" t="str">
            <v>Qtr4</v>
          </cell>
          <cell r="N44" t="str">
            <v>ANNUAL TOTAL</v>
          </cell>
        </row>
        <row r="45">
          <cell r="B45" t="str">
            <v>PR</v>
          </cell>
          <cell r="C45" t="str">
            <v>INT</v>
          </cell>
          <cell r="D45" t="str">
            <v>TDS</v>
          </cell>
          <cell r="E45" t="str">
            <v>PR</v>
          </cell>
          <cell r="F45" t="str">
            <v>INT</v>
          </cell>
          <cell r="G45" t="str">
            <v>TDS</v>
          </cell>
          <cell r="H45" t="str">
            <v>PR</v>
          </cell>
          <cell r="I45" t="str">
            <v>INT</v>
          </cell>
          <cell r="J45" t="str">
            <v>TDS</v>
          </cell>
          <cell r="K45" t="str">
            <v>PR</v>
          </cell>
          <cell r="L45" t="str">
            <v>INT</v>
          </cell>
          <cell r="M45" t="str">
            <v>TDS</v>
          </cell>
          <cell r="N45" t="str">
            <v>PR</v>
          </cell>
          <cell r="O45" t="str">
            <v>INT</v>
          </cell>
          <cell r="P45" t="str">
            <v>TDS</v>
          </cell>
        </row>
        <row r="46">
          <cell r="A46" t="str">
            <v>EBRD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</sheetData>
      <sheetData sheetId="36" refreshError="1">
        <row r="39">
          <cell r="A39">
            <v>10</v>
          </cell>
          <cell r="B39">
            <v>106</v>
          </cell>
          <cell r="C39" t="str">
            <v xml:space="preserve">1061         </v>
          </cell>
          <cell r="D39">
            <v>10617</v>
          </cell>
          <cell r="E39" t="str">
            <v>Komuniteti Europian (KE)</v>
          </cell>
          <cell r="F39">
            <v>1061767</v>
          </cell>
          <cell r="G39">
            <v>0</v>
          </cell>
          <cell r="H39">
            <v>0</v>
          </cell>
          <cell r="I39">
            <v>1</v>
          </cell>
          <cell r="J39">
            <v>1072.0999999999999</v>
          </cell>
          <cell r="K39">
            <v>12</v>
          </cell>
          <cell r="L39" t="str">
            <v>Dimensioni Europian /Sistemi Drejtesise(00-03)</v>
          </cell>
          <cell r="M39">
            <v>300356.62</v>
          </cell>
          <cell r="N39" t="str">
            <v>EURO</v>
          </cell>
          <cell r="O39">
            <v>36978.959824869999</v>
          </cell>
        </row>
        <row r="40">
          <cell r="A40">
            <v>10</v>
          </cell>
          <cell r="B40">
            <v>106</v>
          </cell>
          <cell r="C40" t="str">
            <v xml:space="preserve">1061         </v>
          </cell>
          <cell r="D40">
            <v>10617</v>
          </cell>
          <cell r="E40" t="str">
            <v>Komuniteti Europian (KE)</v>
          </cell>
          <cell r="F40">
            <v>1061768</v>
          </cell>
          <cell r="G40">
            <v>0</v>
          </cell>
          <cell r="H40">
            <v>0</v>
          </cell>
          <cell r="I40">
            <v>1</v>
          </cell>
          <cell r="J40">
            <v>1072.2</v>
          </cell>
          <cell r="K40">
            <v>12</v>
          </cell>
          <cell r="L40" t="str">
            <v>Dimensioni Europian /Zhvillimi I Policise(00-02)</v>
          </cell>
          <cell r="M40">
            <v>482.92</v>
          </cell>
          <cell r="N40" t="str">
            <v>EURO</v>
          </cell>
          <cell r="O40">
            <v>66.299362420000008</v>
          </cell>
        </row>
        <row r="41">
          <cell r="A41">
            <v>10</v>
          </cell>
          <cell r="B41">
            <v>106</v>
          </cell>
          <cell r="C41" t="str">
            <v xml:space="preserve">1061         </v>
          </cell>
          <cell r="D41">
            <v>10617</v>
          </cell>
          <cell r="E41" t="str">
            <v>Komuniteti Europian (KE)</v>
          </cell>
          <cell r="F41">
            <v>1061769</v>
          </cell>
          <cell r="G41">
            <v>0</v>
          </cell>
          <cell r="H41">
            <v>0</v>
          </cell>
          <cell r="I41">
            <v>1</v>
          </cell>
          <cell r="J41">
            <v>1072.3</v>
          </cell>
          <cell r="K41">
            <v>12</v>
          </cell>
          <cell r="L41" t="str">
            <v>Dimensioni Europian /Admnistrata Publike(00-01)</v>
          </cell>
          <cell r="M41">
            <v>570047.5</v>
          </cell>
          <cell r="N41" t="str">
            <v>EURO</v>
          </cell>
          <cell r="O41">
            <v>78274.134300999998</v>
          </cell>
        </row>
        <row r="42">
          <cell r="A42">
            <v>10</v>
          </cell>
          <cell r="B42">
            <v>106</v>
          </cell>
          <cell r="C42" t="str">
            <v xml:space="preserve">1061         </v>
          </cell>
          <cell r="D42">
            <v>10617</v>
          </cell>
          <cell r="E42" t="str">
            <v>Komuniteti Europian (KE)</v>
          </cell>
          <cell r="F42">
            <v>1061770</v>
          </cell>
          <cell r="G42">
            <v>0</v>
          </cell>
          <cell r="H42">
            <v>0</v>
          </cell>
          <cell r="I42">
            <v>1</v>
          </cell>
          <cell r="J42">
            <v>1072.4000000000001</v>
          </cell>
          <cell r="K42">
            <v>12</v>
          </cell>
          <cell r="L42" t="str">
            <v>Dimensioni Europian/Insti.Statistikes (00-06)</v>
          </cell>
          <cell r="M42">
            <v>5.08</v>
          </cell>
          <cell r="N42" t="str">
            <v>EURO</v>
          </cell>
          <cell r="O42">
            <v>0.70049237599999992</v>
          </cell>
        </row>
        <row r="43">
          <cell r="A43">
            <v>10</v>
          </cell>
          <cell r="B43">
            <v>106</v>
          </cell>
          <cell r="C43" t="str">
            <v xml:space="preserve">1061         </v>
          </cell>
          <cell r="D43">
            <v>10617</v>
          </cell>
          <cell r="E43" t="str">
            <v>Komuniteti Europian (KE)</v>
          </cell>
          <cell r="F43">
            <v>1061771</v>
          </cell>
          <cell r="G43">
            <v>0</v>
          </cell>
          <cell r="H43">
            <v>0</v>
          </cell>
          <cell r="I43">
            <v>1</v>
          </cell>
          <cell r="J43">
            <v>1072.5</v>
          </cell>
          <cell r="K43">
            <v>12</v>
          </cell>
          <cell r="L43" t="str">
            <v>Dimensioni Europian/Marr. e Stabilizim Asocimit (00-05)</v>
          </cell>
          <cell r="M43">
            <v>877.54</v>
          </cell>
          <cell r="N43" t="str">
            <v>EURO</v>
          </cell>
          <cell r="O43">
            <v>120.47615029000001</v>
          </cell>
        </row>
        <row r="44">
          <cell r="A44">
            <v>10</v>
          </cell>
          <cell r="B44">
            <v>106</v>
          </cell>
          <cell r="C44" t="str">
            <v xml:space="preserve">1061         </v>
          </cell>
          <cell r="D44">
            <v>10617</v>
          </cell>
          <cell r="E44" t="str">
            <v>Komuniteti Europian (KE)</v>
          </cell>
          <cell r="F44">
            <v>1061780</v>
          </cell>
          <cell r="G44">
            <v>0</v>
          </cell>
          <cell r="H44">
            <v>0</v>
          </cell>
          <cell r="I44">
            <v>1</v>
          </cell>
          <cell r="J44">
            <v>1074.0899999999999</v>
          </cell>
          <cell r="K44">
            <v>12</v>
          </cell>
          <cell r="L44" t="str">
            <v>Cross-Border AL 97-02</v>
          </cell>
          <cell r="M44">
            <v>901000</v>
          </cell>
          <cell r="N44" t="str">
            <v>EURO</v>
          </cell>
          <cell r="O44">
            <v>115004.541</v>
          </cell>
        </row>
        <row r="45">
          <cell r="A45">
            <v>10</v>
          </cell>
          <cell r="B45">
            <v>106</v>
          </cell>
          <cell r="C45" t="str">
            <v xml:space="preserve">1061         </v>
          </cell>
          <cell r="D45">
            <v>10617</v>
          </cell>
          <cell r="E45" t="str">
            <v>Komuniteti Europian (KE)</v>
          </cell>
          <cell r="F45">
            <v>1061781</v>
          </cell>
          <cell r="G45">
            <v>0</v>
          </cell>
          <cell r="H45">
            <v>0</v>
          </cell>
          <cell r="I45">
            <v>1</v>
          </cell>
          <cell r="J45">
            <v>1074.0999999999999</v>
          </cell>
          <cell r="K45">
            <v>12</v>
          </cell>
          <cell r="L45" t="str">
            <v>Cross-Border AL 97-03</v>
          </cell>
          <cell r="M45">
            <v>5036000</v>
          </cell>
          <cell r="N45" t="str">
            <v>EURO</v>
          </cell>
          <cell r="O45">
            <v>647838.45860000001</v>
          </cell>
        </row>
        <row r="46">
          <cell r="A46">
            <v>10</v>
          </cell>
          <cell r="B46">
            <v>106</v>
          </cell>
          <cell r="C46" t="str">
            <v xml:space="preserve">1061         </v>
          </cell>
          <cell r="D46">
            <v>10617</v>
          </cell>
          <cell r="E46" t="str">
            <v>Komuniteti Europian (KE)</v>
          </cell>
          <cell r="F46">
            <v>1061782</v>
          </cell>
          <cell r="G46">
            <v>0</v>
          </cell>
          <cell r="H46">
            <v>0</v>
          </cell>
          <cell r="I46">
            <v>1</v>
          </cell>
          <cell r="J46">
            <v>1074.2</v>
          </cell>
          <cell r="K46">
            <v>12</v>
          </cell>
          <cell r="L46" t="str">
            <v>Cross-Border AL 97-06</v>
          </cell>
          <cell r="M46">
            <v>1000000</v>
          </cell>
          <cell r="N46" t="str">
            <v>EURO</v>
          </cell>
          <cell r="O46">
            <v>137288.5</v>
          </cell>
        </row>
      </sheetData>
      <sheetData sheetId="37" refreshError="1">
        <row r="40">
          <cell r="A40" t="str">
            <v>World prices 3/</v>
          </cell>
        </row>
        <row r="41">
          <cell r="A41" t="str">
            <v xml:space="preserve">   Petroleum crude spot (US$, %change)</v>
          </cell>
          <cell r="E41">
            <v>28.2</v>
          </cell>
          <cell r="F41">
            <v>-17</v>
          </cell>
          <cell r="G41">
            <v>0.6</v>
          </cell>
          <cell r="H41">
            <v>-1.7</v>
          </cell>
          <cell r="I41">
            <v>-5</v>
          </cell>
          <cell r="J41">
            <v>7.9</v>
          </cell>
          <cell r="K41">
            <v>18.399999999999999</v>
          </cell>
          <cell r="N41">
            <v>-5.4</v>
          </cell>
          <cell r="Q41">
            <v>-32.1</v>
          </cell>
          <cell r="R41">
            <v>37.5</v>
          </cell>
          <cell r="W41">
            <v>57</v>
          </cell>
          <cell r="AB41">
            <v>-14</v>
          </cell>
          <cell r="AG41">
            <v>3.8</v>
          </cell>
        </row>
        <row r="42">
          <cell r="A42" t="str">
            <v xml:space="preserve">   Manufactures (U.S.$)</v>
          </cell>
          <cell r="E42">
            <v>3</v>
          </cell>
          <cell r="F42">
            <v>-1.3</v>
          </cell>
          <cell r="G42">
            <v>3.9</v>
          </cell>
          <cell r="H42">
            <v>-6.3</v>
          </cell>
          <cell r="I42">
            <v>3</v>
          </cell>
          <cell r="J42">
            <v>10.3</v>
          </cell>
          <cell r="K42">
            <v>-3.1</v>
          </cell>
          <cell r="N42">
            <v>-7.8</v>
          </cell>
          <cell r="Q42">
            <v>-1.7</v>
          </cell>
          <cell r="R42">
            <v>-2</v>
          </cell>
          <cell r="W42">
            <v>-5.2</v>
          </cell>
          <cell r="AB42">
            <v>-2.5</v>
          </cell>
          <cell r="AG42">
            <v>2.1</v>
          </cell>
        </row>
        <row r="44">
          <cell r="A44" t="str">
            <v>Export deflator 2/  [not updated]</v>
          </cell>
          <cell r="I44">
            <v>3</v>
          </cell>
          <cell r="J44">
            <v>10.3</v>
          </cell>
          <cell r="K44">
            <v>-3.1</v>
          </cell>
          <cell r="N44">
            <v>-7.8</v>
          </cell>
          <cell r="Q44">
            <v>-1.3</v>
          </cell>
          <cell r="R44">
            <v>0.6</v>
          </cell>
          <cell r="W44">
            <v>1.5</v>
          </cell>
          <cell r="AB44">
            <v>1</v>
          </cell>
          <cell r="AG44">
            <v>1</v>
          </cell>
        </row>
        <row r="45">
          <cell r="A45" t="str">
            <v>Import deflator 2/  [not updated]</v>
          </cell>
          <cell r="I45">
            <v>3</v>
          </cell>
          <cell r="J45">
            <v>10.3</v>
          </cell>
          <cell r="K45">
            <v>-3.1</v>
          </cell>
          <cell r="N45">
            <v>-7.8</v>
          </cell>
          <cell r="Q45">
            <v>-1.3</v>
          </cell>
          <cell r="R45">
            <v>0.6</v>
          </cell>
          <cell r="W45">
            <v>1.5</v>
          </cell>
          <cell r="AB45">
            <v>1</v>
          </cell>
          <cell r="AG45">
            <v>1</v>
          </cell>
        </row>
        <row r="46">
          <cell r="A46" t="str">
            <v>Export deflator 4/</v>
          </cell>
          <cell r="I46">
            <v>4.0999999999999996</v>
          </cell>
          <cell r="J46">
            <v>10.4</v>
          </cell>
          <cell r="K46">
            <v>-3.8</v>
          </cell>
          <cell r="N46">
            <v>-6.7</v>
          </cell>
          <cell r="Q46">
            <v>-5</v>
          </cell>
          <cell r="R46">
            <v>-2.1</v>
          </cell>
          <cell r="W46">
            <v>-2.8</v>
          </cell>
          <cell r="AB46">
            <v>-3.3932665147906604</v>
          </cell>
          <cell r="AC46">
            <v>-4.3265635206720106</v>
          </cell>
          <cell r="AD46">
            <v>1.6853717428099824</v>
          </cell>
          <cell r="AE46">
            <v>5.0251832652691508</v>
          </cell>
          <cell r="AF46">
            <v>5.8095301344575745</v>
          </cell>
          <cell r="AG46">
            <v>2</v>
          </cell>
          <cell r="AH46">
            <v>12.553290056564581</v>
          </cell>
          <cell r="AI46">
            <v>12.821348008817491</v>
          </cell>
          <cell r="AJ46">
            <v>9.3234873120759509</v>
          </cell>
        </row>
      </sheetData>
      <sheetData sheetId="38" refreshError="1">
        <row r="39">
          <cell r="B39" t="str">
            <v>Total exports (for non-circularity)</v>
          </cell>
          <cell r="D39">
            <v>100.30000000000001</v>
          </cell>
          <cell r="E39">
            <v>106.6</v>
          </cell>
          <cell r="F39">
            <v>132.69999999999999</v>
          </cell>
          <cell r="G39">
            <v>123</v>
          </cell>
          <cell r="H39">
            <v>73.099999999999994</v>
          </cell>
          <cell r="I39">
            <v>69.854532300000002</v>
          </cell>
          <cell r="J39">
            <v>111.7</v>
          </cell>
          <cell r="K39">
            <v>141.32493379031999</v>
          </cell>
          <cell r="L39">
            <v>41.95</v>
          </cell>
          <cell r="M39">
            <v>51.05</v>
          </cell>
          <cell r="N39">
            <v>57.25</v>
          </cell>
          <cell r="O39">
            <v>54.55</v>
          </cell>
          <cell r="P39">
            <v>204.8</v>
          </cell>
          <cell r="Q39">
            <v>67.88</v>
          </cell>
          <cell r="R39">
            <v>57.31</v>
          </cell>
          <cell r="S39">
            <v>50.22</v>
          </cell>
          <cell r="T39">
            <v>53.46</v>
          </cell>
          <cell r="U39">
            <v>228.86999999999998</v>
          </cell>
          <cell r="V39">
            <v>34.229999999999997</v>
          </cell>
          <cell r="W39">
            <v>47.12</v>
          </cell>
          <cell r="X39">
            <v>81.350000000000023</v>
          </cell>
          <cell r="Y39">
            <v>40.69</v>
          </cell>
          <cell r="Z39">
            <v>44.772000000000006</v>
          </cell>
          <cell r="AA39">
            <v>85.462000000000018</v>
          </cell>
          <cell r="AB39">
            <v>166.81199999999998</v>
          </cell>
          <cell r="AC39">
            <v>39.199999999999996</v>
          </cell>
          <cell r="AD39">
            <v>49.4</v>
          </cell>
          <cell r="AE39">
            <v>88.6</v>
          </cell>
          <cell r="AF39">
            <v>53</v>
          </cell>
          <cell r="AG39">
            <v>63.41</v>
          </cell>
          <cell r="AH39">
            <v>116.41</v>
          </cell>
          <cell r="AI39">
            <v>205.01</v>
          </cell>
        </row>
        <row r="40">
          <cell r="B40" t="str">
            <v>Domestic exports</v>
          </cell>
          <cell r="AC40">
            <v>12.689999999999994</v>
          </cell>
          <cell r="AD40">
            <v>23.019999999999996</v>
          </cell>
          <cell r="AE40">
            <v>35.709999999999994</v>
          </cell>
          <cell r="AF40">
            <v>27.53</v>
          </cell>
          <cell r="AG40">
            <v>18.509999999999998</v>
          </cell>
          <cell r="AH40">
            <v>46.040000000000006</v>
          </cell>
          <cell r="AI40">
            <v>81.75</v>
          </cell>
          <cell r="AJ40">
            <v>39.876103604702209</v>
          </cell>
        </row>
        <row r="41">
          <cell r="B41" t="str">
            <v>Nominal exports (growth rate)</v>
          </cell>
          <cell r="E41">
            <v>6.2811565304087491</v>
          </cell>
          <cell r="F41">
            <v>24.484052532833012</v>
          </cell>
          <cell r="G41">
            <v>-7.3097211755840164</v>
          </cell>
          <cell r="H41">
            <v>-40.569105691056919</v>
          </cell>
          <cell r="I41">
            <v>-4.4397642954856265</v>
          </cell>
          <cell r="J41">
            <v>59.903726103681912</v>
          </cell>
          <cell r="K41">
            <v>26.521874476562225</v>
          </cell>
          <cell r="P41">
            <v>44.914272738210705</v>
          </cell>
          <cell r="Q41" t="str">
            <v>...</v>
          </cell>
          <cell r="R41">
            <v>-15.571596935768994</v>
          </cell>
          <cell r="S41">
            <v>-12.371313906822579</v>
          </cell>
          <cell r="T41">
            <v>6.4516129032258451</v>
          </cell>
          <cell r="U41">
            <v>11.752929687499991</v>
          </cell>
          <cell r="V41">
            <v>-85.043911390745848</v>
          </cell>
          <cell r="W41">
            <v>37.657026000584295</v>
          </cell>
          <cell r="X41" t="str">
            <v>...</v>
          </cell>
          <cell r="Y41">
            <v>-13.646010186757218</v>
          </cell>
          <cell r="Z41">
            <v>10.031948881789155</v>
          </cell>
          <cell r="AA41">
            <v>5.0547019053472475</v>
          </cell>
          <cell r="AB41">
            <v>-27.114956088609254</v>
          </cell>
          <cell r="AC41">
            <v>-12.445278298936858</v>
          </cell>
          <cell r="AD41">
            <v>26.020408163265319</v>
          </cell>
          <cell r="AE41">
            <v>3.6718073529755646</v>
          </cell>
          <cell r="AF41">
            <v>7.2874493927125528</v>
          </cell>
          <cell r="AG41">
            <v>19.641509433962256</v>
          </cell>
          <cell r="AH41">
            <v>31.388261851015798</v>
          </cell>
          <cell r="AI41">
            <v>22.898832218305643</v>
          </cell>
        </row>
        <row r="42">
          <cell r="B42" t="str">
            <v>Export volume (growth rate)</v>
          </cell>
          <cell r="P42">
            <v>34.614272738210701</v>
          </cell>
          <cell r="Q42" t="str">
            <v>...</v>
          </cell>
          <cell r="R42" t="str">
            <v>...</v>
          </cell>
          <cell r="S42" t="str">
            <v>...</v>
          </cell>
          <cell r="T42" t="str">
            <v>...</v>
          </cell>
          <cell r="U42">
            <v>14.852929687499991</v>
          </cell>
          <cell r="V42" t="str">
            <v>...</v>
          </cell>
          <cell r="W42" t="str">
            <v>...</v>
          </cell>
          <cell r="X42" t="str">
            <v>...</v>
          </cell>
          <cell r="Y42" t="str">
            <v>...</v>
          </cell>
          <cell r="Z42" t="str">
            <v>...</v>
          </cell>
          <cell r="AA42" t="str">
            <v>...</v>
          </cell>
          <cell r="AB42">
            <v>-19.314956088609254</v>
          </cell>
          <cell r="AC42" t="str">
            <v>...</v>
          </cell>
          <cell r="AD42" t="str">
            <v>...</v>
          </cell>
          <cell r="AE42" t="str">
            <v>...</v>
          </cell>
          <cell r="AF42" t="str">
            <v>...</v>
          </cell>
          <cell r="AG42" t="str">
            <v>...</v>
          </cell>
          <cell r="AH42" t="str">
            <v>...</v>
          </cell>
          <cell r="AI42">
            <v>24.198832218305643</v>
          </cell>
        </row>
        <row r="43">
          <cell r="B43" t="str">
            <v>Export elasticity</v>
          </cell>
          <cell r="P43">
            <v>3.8892441278888428</v>
          </cell>
          <cell r="Q43" t="str">
            <v>...</v>
          </cell>
          <cell r="R43" t="str">
            <v>...</v>
          </cell>
          <cell r="S43" t="str">
            <v>...</v>
          </cell>
          <cell r="T43" t="str">
            <v>...</v>
          </cell>
          <cell r="U43">
            <v>1.6321900755494496</v>
          </cell>
          <cell r="V43" t="str">
            <v>...</v>
          </cell>
          <cell r="W43" t="str">
            <v>...</v>
          </cell>
          <cell r="X43" t="str">
            <v>...</v>
          </cell>
          <cell r="Y43" t="str">
            <v>...</v>
          </cell>
          <cell r="Z43" t="str">
            <v>...</v>
          </cell>
          <cell r="AA43" t="str">
            <v>...</v>
          </cell>
          <cell r="AB43">
            <v>1.8752384552047818</v>
          </cell>
          <cell r="AC43" t="str">
            <v>...</v>
          </cell>
          <cell r="AD43" t="str">
            <v>...</v>
          </cell>
          <cell r="AE43" t="str">
            <v>...</v>
          </cell>
          <cell r="AF43" t="str">
            <v>...</v>
          </cell>
          <cell r="AG43" t="str">
            <v>...</v>
          </cell>
          <cell r="AH43" t="str">
            <v>...</v>
          </cell>
          <cell r="AI43">
            <v>1.9054198597091059</v>
          </cell>
        </row>
        <row r="45">
          <cell r="B45" t="str">
            <v>nominal change of GDP</v>
          </cell>
        </row>
      </sheetData>
      <sheetData sheetId="39" refreshError="1">
        <row r="39">
          <cell r="A39" t="str">
            <v>Amortization</v>
          </cell>
          <cell r="B39">
            <v>2.3281457300000001</v>
          </cell>
          <cell r="C39">
            <v>6.8227897899999999</v>
          </cell>
          <cell r="D39">
            <v>4.0537863999999999</v>
          </cell>
          <cell r="E39">
            <v>10.366991339999998</v>
          </cell>
          <cell r="F39">
            <v>23.571713259999999</v>
          </cell>
          <cell r="G39">
            <v>3.17627886</v>
          </cell>
          <cell r="H39">
            <v>8.82924781</v>
          </cell>
          <cell r="I39">
            <v>4.6384936300000001</v>
          </cell>
          <cell r="J39">
            <v>9.003749560000001</v>
          </cell>
          <cell r="K39">
            <v>17.273257839999999</v>
          </cell>
          <cell r="P39">
            <v>38.621329650000007</v>
          </cell>
          <cell r="Q39">
            <v>51.576979620000003</v>
          </cell>
          <cell r="R39">
            <v>54.639279379999998</v>
          </cell>
          <cell r="S39">
            <v>51.681747889999997</v>
          </cell>
          <cell r="T39">
            <v>55.794520210000002</v>
          </cell>
          <cell r="U39">
            <v>61.361384220000005</v>
          </cell>
          <cell r="V39">
            <v>64.535126759999997</v>
          </cell>
          <cell r="W39">
            <v>66.288690360000004</v>
          </cell>
          <cell r="X39">
            <v>60.21542127</v>
          </cell>
          <cell r="Y39">
            <v>59</v>
          </cell>
          <cell r="Z39">
            <v>60</v>
          </cell>
          <cell r="AA39">
            <v>60</v>
          </cell>
          <cell r="AB39">
            <v>56</v>
          </cell>
          <cell r="AC39">
            <v>55</v>
          </cell>
          <cell r="AD39">
            <v>64</v>
          </cell>
          <cell r="AE39">
            <v>56</v>
          </cell>
          <cell r="AF39">
            <v>60.1</v>
          </cell>
          <cell r="AG39">
            <v>56</v>
          </cell>
          <cell r="AH39">
            <v>56</v>
          </cell>
          <cell r="AI39">
            <v>52</v>
          </cell>
          <cell r="AJ39">
            <v>47</v>
          </cell>
        </row>
        <row r="40">
          <cell r="A40" t="str">
            <v>Multilateral</v>
          </cell>
          <cell r="K40">
            <v>25.647769859999997</v>
          </cell>
          <cell r="P40">
            <v>33.584965910000008</v>
          </cell>
          <cell r="Q40">
            <v>46.540615980000005</v>
          </cell>
          <cell r="R40">
            <v>49.60291574</v>
          </cell>
          <cell r="S40">
            <v>46.645384249999999</v>
          </cell>
          <cell r="T40">
            <v>50.758156570000004</v>
          </cell>
          <cell r="U40">
            <v>59.160809800000003</v>
          </cell>
          <cell r="V40">
            <v>62.334552339999995</v>
          </cell>
          <cell r="W40">
            <v>64.454878340000008</v>
          </cell>
          <cell r="X40">
            <v>58.381609249999997</v>
          </cell>
          <cell r="Y40">
            <v>37</v>
          </cell>
          <cell r="Z40">
            <v>37</v>
          </cell>
          <cell r="AA40">
            <v>37</v>
          </cell>
          <cell r="AB40">
            <v>37</v>
          </cell>
          <cell r="AC40">
            <v>37</v>
          </cell>
          <cell r="AD40">
            <v>36</v>
          </cell>
          <cell r="AE40">
            <v>37</v>
          </cell>
          <cell r="AF40">
            <v>39.1</v>
          </cell>
          <cell r="AG40">
            <v>38</v>
          </cell>
          <cell r="AH40">
            <v>38</v>
          </cell>
          <cell r="AI40">
            <v>34</v>
          </cell>
          <cell r="AJ40">
            <v>30</v>
          </cell>
        </row>
        <row r="41">
          <cell r="A41" t="str">
            <v>bilateral</v>
          </cell>
          <cell r="K41">
            <v>17.273257839999999</v>
          </cell>
          <cell r="P41">
            <v>22.366167360000002</v>
          </cell>
          <cell r="Q41">
            <v>23.652164800000001</v>
          </cell>
          <cell r="R41">
            <v>25.056571430000002</v>
          </cell>
          <cell r="S41">
            <v>24.04438867</v>
          </cell>
          <cell r="T41">
            <v>22.509120840000001</v>
          </cell>
          <cell r="U41">
            <v>21.04187726</v>
          </cell>
          <cell r="V41">
            <v>19.36413232</v>
          </cell>
          <cell r="W41">
            <v>17.652059470000005</v>
          </cell>
          <cell r="X41">
            <v>15.616455469999998</v>
          </cell>
          <cell r="Y41">
            <v>22</v>
          </cell>
          <cell r="Z41">
            <v>23</v>
          </cell>
          <cell r="AA41">
            <v>23</v>
          </cell>
          <cell r="AB41">
            <v>19</v>
          </cell>
          <cell r="AC41">
            <v>18</v>
          </cell>
          <cell r="AD41">
            <v>28</v>
          </cell>
          <cell r="AE41">
            <v>19</v>
          </cell>
          <cell r="AF41">
            <v>21</v>
          </cell>
          <cell r="AG41">
            <v>18</v>
          </cell>
          <cell r="AH41">
            <v>18</v>
          </cell>
          <cell r="AI41">
            <v>18</v>
          </cell>
          <cell r="AJ41">
            <v>17</v>
          </cell>
        </row>
        <row r="42">
          <cell r="A42" t="str">
            <v>Interest excl. czech. hungary. and slovak</v>
          </cell>
          <cell r="B42">
            <v>3.8200866499999999</v>
          </cell>
          <cell r="C42">
            <v>13.433622410000002</v>
          </cell>
          <cell r="D42">
            <v>5.5874846599999994</v>
          </cell>
          <cell r="E42">
            <v>12.304414509999999</v>
          </cell>
          <cell r="F42">
            <v>35.145608230000001</v>
          </cell>
          <cell r="G42">
            <v>4.8395998900000006</v>
          </cell>
          <cell r="H42">
            <v>11.36483321</v>
          </cell>
          <cell r="I42">
            <v>6.3676154199999999</v>
          </cell>
          <cell r="J42">
            <v>12.17022805</v>
          </cell>
          <cell r="K42">
            <v>17.273257839999999</v>
          </cell>
          <cell r="L42">
            <v>9.3084715399999993</v>
          </cell>
          <cell r="M42">
            <v>16.303149490000003</v>
          </cell>
          <cell r="N42">
            <v>9.4106115800000012</v>
          </cell>
          <cell r="O42">
            <v>16.282900810000001</v>
          </cell>
          <cell r="P42">
            <v>22.366167360000002</v>
          </cell>
          <cell r="Q42">
            <v>23.652164800000001</v>
          </cell>
          <cell r="R42">
            <v>25.056571430000002</v>
          </cell>
          <cell r="S42">
            <v>24.04438867</v>
          </cell>
          <cell r="T42">
            <v>22.509120840000001</v>
          </cell>
          <cell r="U42">
            <v>21.04187726</v>
          </cell>
          <cell r="V42">
            <v>19.36413232</v>
          </cell>
          <cell r="W42">
            <v>17.652059470000005</v>
          </cell>
          <cell r="X42">
            <v>15.616455469999998</v>
          </cell>
          <cell r="Y42">
            <v>71</v>
          </cell>
          <cell r="Z42">
            <v>72</v>
          </cell>
          <cell r="AA42">
            <v>71</v>
          </cell>
          <cell r="AB42">
            <v>65</v>
          </cell>
          <cell r="AC42">
            <v>62</v>
          </cell>
          <cell r="AD42">
            <v>59</v>
          </cell>
          <cell r="AE42">
            <v>61</v>
          </cell>
          <cell r="AF42">
            <v>63.1</v>
          </cell>
          <cell r="AG42">
            <v>61</v>
          </cell>
          <cell r="AH42">
            <v>60</v>
          </cell>
          <cell r="AI42">
            <v>54</v>
          </cell>
          <cell r="AJ42">
            <v>49</v>
          </cell>
        </row>
        <row r="43">
          <cell r="A43" t="str">
            <v>amortization excl.czech. hungary. and slovak</v>
          </cell>
          <cell r="B43">
            <v>2.14656461</v>
          </cell>
          <cell r="C43">
            <v>7.991649380000001</v>
          </cell>
          <cell r="D43">
            <v>2.5010368600000001</v>
          </cell>
          <cell r="E43">
            <v>3.5196098899999999</v>
          </cell>
          <cell r="F43">
            <v>16.158860740000001</v>
          </cell>
          <cell r="G43">
            <v>2.4379891800000002</v>
          </cell>
          <cell r="H43">
            <v>4.4831115300000004</v>
          </cell>
          <cell r="I43">
            <v>2.5088232799999997</v>
          </cell>
          <cell r="J43">
            <v>5.1442193899999999</v>
          </cell>
          <cell r="K43">
            <v>25.647769859999997</v>
          </cell>
          <cell r="L43">
            <v>3.7575749900000002</v>
          </cell>
          <cell r="M43">
            <v>5.37457897</v>
          </cell>
          <cell r="N43">
            <v>3.5796442900000001</v>
          </cell>
          <cell r="O43">
            <v>5.5487234999999995</v>
          </cell>
          <cell r="P43">
            <v>33.584965910000008</v>
          </cell>
          <cell r="Q43">
            <v>46.540615980000005</v>
          </cell>
          <cell r="R43">
            <v>49.60291574</v>
          </cell>
          <cell r="S43">
            <v>46.645384249999999</v>
          </cell>
          <cell r="T43">
            <v>50.758156570000004</v>
          </cell>
          <cell r="U43">
            <v>59.160809800000003</v>
          </cell>
          <cell r="V43">
            <v>62.334552339999995</v>
          </cell>
          <cell r="W43">
            <v>64.454878340000008</v>
          </cell>
          <cell r="X43">
            <v>58.381609249999997</v>
          </cell>
          <cell r="Y43">
            <v>12</v>
          </cell>
          <cell r="Z43">
            <v>11</v>
          </cell>
          <cell r="AA43">
            <v>10</v>
          </cell>
          <cell r="AB43">
            <v>9</v>
          </cell>
          <cell r="AC43">
            <v>8</v>
          </cell>
          <cell r="AD43">
            <v>7</v>
          </cell>
          <cell r="AE43">
            <v>7</v>
          </cell>
          <cell r="AF43">
            <v>6</v>
          </cell>
          <cell r="AG43">
            <v>6</v>
          </cell>
          <cell r="AH43">
            <v>5</v>
          </cell>
          <cell r="AI43">
            <v>4</v>
          </cell>
          <cell r="AJ43">
            <v>4</v>
          </cell>
        </row>
        <row r="44">
          <cell r="A44" t="str">
            <v>Multilateral</v>
          </cell>
          <cell r="B44">
            <v>3.8200866499999999</v>
          </cell>
          <cell r="C44">
            <v>13.433622410000002</v>
          </cell>
          <cell r="D44">
            <v>5.5874846599999994</v>
          </cell>
          <cell r="E44">
            <v>12.304414509999999</v>
          </cell>
          <cell r="F44">
            <v>35.145608230000001</v>
          </cell>
          <cell r="G44">
            <v>4.8395998900000006</v>
          </cell>
          <cell r="H44">
            <v>11.36483321</v>
          </cell>
          <cell r="I44">
            <v>6.3676154199999999</v>
          </cell>
          <cell r="J44">
            <v>12.17022805</v>
          </cell>
          <cell r="K44">
            <v>34.742276570000001</v>
          </cell>
          <cell r="L44">
            <v>9.3084715399999993</v>
          </cell>
          <cell r="M44">
            <v>16.303149490000003</v>
          </cell>
          <cell r="N44">
            <v>9.4106115800000012</v>
          </cell>
          <cell r="O44">
            <v>16.282900810000001</v>
          </cell>
          <cell r="P44">
            <v>51.305133420000011</v>
          </cell>
          <cell r="Q44">
            <v>64.236002400000004</v>
          </cell>
          <cell r="R44">
            <v>63.139750179999993</v>
          </cell>
          <cell r="S44">
            <v>58.207302589999998</v>
          </cell>
          <cell r="T44">
            <v>60.038216540000001</v>
          </cell>
          <cell r="U44">
            <v>63.910018360000002</v>
          </cell>
          <cell r="V44">
            <v>65.919850050000008</v>
          </cell>
          <cell r="W44">
            <v>66.603202460000006</v>
          </cell>
          <cell r="X44">
            <v>62.378009919999997</v>
          </cell>
          <cell r="Y44">
            <v>8</v>
          </cell>
          <cell r="Z44">
            <v>7</v>
          </cell>
          <cell r="AA44">
            <v>6</v>
          </cell>
          <cell r="AB44">
            <v>6</v>
          </cell>
          <cell r="AC44">
            <v>5</v>
          </cell>
          <cell r="AD44">
            <v>5</v>
          </cell>
          <cell r="AE44">
            <v>5</v>
          </cell>
          <cell r="AF44">
            <v>4</v>
          </cell>
          <cell r="AG44">
            <v>4</v>
          </cell>
          <cell r="AH44">
            <v>4</v>
          </cell>
          <cell r="AI44">
            <v>3</v>
          </cell>
          <cell r="AJ44">
            <v>3.1</v>
          </cell>
        </row>
        <row r="45">
          <cell r="A45" t="str">
            <v>Public External Direct  Debt Service 2/</v>
          </cell>
          <cell r="B45">
            <v>3.8200866499999999</v>
          </cell>
          <cell r="C45">
            <v>13.433622410000002</v>
          </cell>
          <cell r="D45">
            <v>5.5874846599999994</v>
          </cell>
          <cell r="E45">
            <v>12.304414509999999</v>
          </cell>
          <cell r="F45">
            <v>35.145608230000001</v>
          </cell>
          <cell r="G45">
            <v>4.8395998900000006</v>
          </cell>
          <cell r="H45">
            <v>11.36483321</v>
          </cell>
          <cell r="I45">
            <v>6.3676154199999999</v>
          </cell>
          <cell r="J45">
            <v>12.17022805</v>
          </cell>
          <cell r="K45">
            <v>34.742276570000001</v>
          </cell>
          <cell r="L45">
            <v>9.3084715399999993</v>
          </cell>
          <cell r="M45">
            <v>16.303149490000003</v>
          </cell>
          <cell r="N45">
            <v>9.4106115800000012</v>
          </cell>
          <cell r="O45">
            <v>16.282900810000001</v>
          </cell>
          <cell r="P45">
            <v>51.305133420000011</v>
          </cell>
          <cell r="Q45">
            <v>64.236002400000004</v>
          </cell>
          <cell r="R45">
            <v>63.139750179999993</v>
          </cell>
          <cell r="S45">
            <v>58.207302589999998</v>
          </cell>
          <cell r="T45">
            <v>60.038216540000001</v>
          </cell>
          <cell r="U45">
            <v>63.910018360000002</v>
          </cell>
          <cell r="V45">
            <v>65.919850050000008</v>
          </cell>
          <cell r="W45">
            <v>66.603202460000006</v>
          </cell>
          <cell r="X45">
            <v>62.378009919999997</v>
          </cell>
          <cell r="Y45">
            <v>71</v>
          </cell>
          <cell r="Z45">
            <v>72</v>
          </cell>
          <cell r="AA45">
            <v>71</v>
          </cell>
          <cell r="AB45">
            <v>65</v>
          </cell>
          <cell r="AC45">
            <v>62</v>
          </cell>
          <cell r="AD45">
            <v>59</v>
          </cell>
          <cell r="AE45">
            <v>61</v>
          </cell>
          <cell r="AF45">
            <v>63.1</v>
          </cell>
          <cell r="AG45">
            <v>61</v>
          </cell>
          <cell r="AH45">
            <v>60</v>
          </cell>
          <cell r="AI45">
            <v>54</v>
          </cell>
          <cell r="AJ45">
            <v>49</v>
          </cell>
        </row>
        <row r="46">
          <cell r="A46" t="str">
            <v>Interest</v>
          </cell>
          <cell r="B46">
            <v>2.14656461</v>
          </cell>
          <cell r="C46">
            <v>7.991649380000001</v>
          </cell>
          <cell r="D46">
            <v>2.5010368600000001</v>
          </cell>
          <cell r="E46">
            <v>3.5196098899999999</v>
          </cell>
          <cell r="F46">
            <v>16.158860740000001</v>
          </cell>
          <cell r="G46">
            <v>2.4379891800000002</v>
          </cell>
          <cell r="H46">
            <v>4.4831115300000004</v>
          </cell>
          <cell r="I46">
            <v>2.5088232799999997</v>
          </cell>
          <cell r="J46">
            <v>5.1442193899999999</v>
          </cell>
          <cell r="K46">
            <v>14.574143380000001</v>
          </cell>
          <cell r="L46">
            <v>3.7575749900000002</v>
          </cell>
          <cell r="M46">
            <v>5.37457897</v>
          </cell>
          <cell r="N46">
            <v>3.5796442900000001</v>
          </cell>
          <cell r="O46">
            <v>5.5487234999999995</v>
          </cell>
          <cell r="P46">
            <v>18.260521750000002</v>
          </cell>
          <cell r="Q46">
            <v>18.650404439999999</v>
          </cell>
          <cell r="R46">
            <v>18.742898270000001</v>
          </cell>
          <cell r="S46">
            <v>18.40234676</v>
          </cell>
          <cell r="T46">
            <v>17.232382919999999</v>
          </cell>
          <cell r="U46">
            <v>16.282137540000001</v>
          </cell>
          <cell r="V46">
            <v>15.167110430000001</v>
          </cell>
          <cell r="W46">
            <v>14.018305280000003</v>
          </cell>
          <cell r="X46">
            <v>12.884197149999999</v>
          </cell>
          <cell r="Y46">
            <v>12</v>
          </cell>
          <cell r="Z46">
            <v>11</v>
          </cell>
          <cell r="AA46">
            <v>10</v>
          </cell>
          <cell r="AB46">
            <v>9</v>
          </cell>
          <cell r="AC46">
            <v>8</v>
          </cell>
          <cell r="AD46">
            <v>7</v>
          </cell>
          <cell r="AE46">
            <v>7</v>
          </cell>
          <cell r="AF46">
            <v>6</v>
          </cell>
          <cell r="AG46">
            <v>6</v>
          </cell>
          <cell r="AH46">
            <v>5</v>
          </cell>
          <cell r="AI46">
            <v>4</v>
          </cell>
          <cell r="AJ46">
            <v>4</v>
          </cell>
        </row>
      </sheetData>
      <sheetData sheetId="40" refreshError="1">
        <row r="39">
          <cell r="P39">
            <v>0</v>
          </cell>
        </row>
        <row r="40">
          <cell r="A40" t="str">
            <v>V.</v>
          </cell>
          <cell r="B40" t="str">
            <v>Available financing</v>
          </cell>
          <cell r="C40">
            <v>-105.14459410971585</v>
          </cell>
          <cell r="D40">
            <v>-143.62037253304172</v>
          </cell>
          <cell r="E40">
            <v>-15.929525241509843</v>
          </cell>
          <cell r="F40">
            <v>-31.012147121355667</v>
          </cell>
          <cell r="G40">
            <v>-7.568448225769588</v>
          </cell>
          <cell r="H40">
            <v>-12.69744049608876</v>
          </cell>
          <cell r="I40">
            <v>-16.547066612726645</v>
          </cell>
          <cell r="J40">
            <v>-67.826822966325736</v>
          </cell>
          <cell r="K40">
            <v>-43.542147121355669</v>
          </cell>
          <cell r="L40">
            <v>-29.688448225769587</v>
          </cell>
          <cell r="M40">
            <v>-0.80631491372447783</v>
          </cell>
          <cell r="N40">
            <v>-29.868181460487605</v>
          </cell>
          <cell r="O40">
            <v>-11.296314913724123</v>
          </cell>
          <cell r="P40">
            <v>-81.331721647553323</v>
          </cell>
          <cell r="Q40">
            <v>-123.30253293548955</v>
          </cell>
          <cell r="R40">
            <v>-42.403650231325742</v>
          </cell>
          <cell r="S40">
            <v>-35.589799869588312</v>
          </cell>
          <cell r="T40">
            <v>-1.8199483807738654</v>
          </cell>
          <cell r="U40">
            <v>-29.745627588086535</v>
          </cell>
          <cell r="V40">
            <v>-68.948757562562221</v>
          </cell>
          <cell r="W40">
            <v>-87.924822135097969</v>
          </cell>
          <cell r="X40">
            <v>-140.4402518281554</v>
          </cell>
          <cell r="Y40">
            <v>-176.51073376115585</v>
          </cell>
          <cell r="Z40">
            <v>-273.02501375524264</v>
          </cell>
          <cell r="AA40">
            <v>-339.1907614870388</v>
          </cell>
          <cell r="AB40">
            <v>-417.17320839267632</v>
          </cell>
        </row>
        <row r="41">
          <cell r="B41" t="str">
            <v xml:space="preserve">Change in net reserves (increase = -) </v>
          </cell>
          <cell r="C41">
            <v>-123.12441450000001</v>
          </cell>
          <cell r="D41">
            <v>-135.12163231964018</v>
          </cell>
          <cell r="E41">
            <v>-80</v>
          </cell>
          <cell r="F41">
            <v>-115.14963255927692</v>
          </cell>
          <cell r="G41">
            <v>-115.14481270629392</v>
          </cell>
          <cell r="H41">
            <v>-19.053456696099857</v>
          </cell>
          <cell r="I41">
            <v>-34.370995377765873</v>
          </cell>
          <cell r="K41">
            <v>-44.15478245993387</v>
          </cell>
          <cell r="L41">
            <v>-30.301083564347785</v>
          </cell>
          <cell r="M41">
            <v>-24.947440496088753</v>
          </cell>
          <cell r="N41">
            <v>-12.787066612726942</v>
          </cell>
          <cell r="O41">
            <v>-112.17359946975904</v>
          </cell>
          <cell r="P41">
            <v>-63.173599469758969</v>
          </cell>
          <cell r="Q41">
            <v>-42.270280007407152</v>
          </cell>
          <cell r="R41">
            <v>-42.403650231325742</v>
          </cell>
          <cell r="S41">
            <v>-35.589799869588312</v>
          </cell>
          <cell r="T41">
            <v>-1.8199483807738654</v>
          </cell>
          <cell r="U41">
            <v>-17.018181460487359</v>
          </cell>
          <cell r="V41">
            <v>-21.819948380773866</v>
          </cell>
          <cell r="W41">
            <v>-13.331721647553422</v>
          </cell>
          <cell r="X41">
            <v>-53.989799869588509</v>
          </cell>
          <cell r="Y41">
            <v>-42.407930610701527</v>
          </cell>
          <cell r="Z41">
            <v>-55.842400520390257</v>
          </cell>
        </row>
        <row r="42">
          <cell r="B42" t="str">
            <v xml:space="preserve">Change in gross reserves, (increase = -) </v>
          </cell>
          <cell r="C42">
            <v>-105.14459410971585</v>
          </cell>
          <cell r="D42">
            <v>-143.62037253304172</v>
          </cell>
          <cell r="E42">
            <v>-15.929525241509843</v>
          </cell>
          <cell r="F42">
            <v>-31.012147121355671</v>
          </cell>
          <cell r="G42">
            <v>-7.568448225769588</v>
          </cell>
          <cell r="H42">
            <v>-12.697440496088751</v>
          </cell>
          <cell r="I42">
            <v>-16.547066612726645</v>
          </cell>
          <cell r="J42">
            <v>-67.808328792602339</v>
          </cell>
          <cell r="K42">
            <v>-48.469999999999835</v>
          </cell>
          <cell r="L42">
            <v>-26.326000000000136</v>
          </cell>
          <cell r="M42">
            <v>-0.80631491372447917</v>
          </cell>
          <cell r="N42">
            <v>-29.868181460487602</v>
          </cell>
          <cell r="O42">
            <v>-11.296314913724125</v>
          </cell>
          <cell r="P42">
            <v>-81.331721647553323</v>
          </cell>
          <cell r="Q42">
            <v>-123.30253293548951</v>
          </cell>
          <cell r="R42">
            <v>-33.599999999999859</v>
          </cell>
          <cell r="S42">
            <v>-26.599999999999802</v>
          </cell>
          <cell r="T42">
            <v>0</v>
          </cell>
          <cell r="U42">
            <v>-29.745627588086542</v>
          </cell>
          <cell r="V42">
            <v>-68.948757562562221</v>
          </cell>
          <cell r="W42">
            <v>-87.924822135097969</v>
          </cell>
          <cell r="X42">
            <v>-54.909073195241618</v>
          </cell>
          <cell r="Y42">
            <v>-72.852822060967995</v>
          </cell>
          <cell r="Z42">
            <v>-85.118908507646097</v>
          </cell>
          <cell r="AA42">
            <v>-88.422255576228835</v>
          </cell>
          <cell r="AB42">
            <v>-57.29483925372601</v>
          </cell>
        </row>
        <row r="43">
          <cell r="B43" t="str">
            <v>Use of Fund Resources (net)</v>
          </cell>
          <cell r="C43">
            <v>-138.52441450000003</v>
          </cell>
          <cell r="D43">
            <v>-151.36163231964019</v>
          </cell>
          <cell r="E43">
            <v>-50.209632559276926</v>
          </cell>
          <cell r="F43">
            <v>-31.624782459933868</v>
          </cell>
          <cell r="G43">
            <v>-8.1810835643477855</v>
          </cell>
          <cell r="H43">
            <v>-12.697440496088751</v>
          </cell>
          <cell r="I43">
            <v>-35.447066612726644</v>
          </cell>
          <cell r="J43">
            <v>-87.933599469758747</v>
          </cell>
          <cell r="K43">
            <v>4.3152175400659667</v>
          </cell>
          <cell r="L43">
            <v>-3.975083564347651</v>
          </cell>
          <cell r="M43">
            <v>-0.80631491372447917</v>
          </cell>
          <cell r="N43">
            <v>-29.868181460487602</v>
          </cell>
          <cell r="O43">
            <v>-35.819948380773532</v>
          </cell>
          <cell r="P43">
            <v>-81.331721647553323</v>
          </cell>
          <cell r="Q43">
            <v>-147.82616640253892</v>
          </cell>
          <cell r="R43">
            <v>-8.8036502313258804</v>
          </cell>
          <cell r="S43">
            <v>-8.9897998695885111</v>
          </cell>
          <cell r="T43">
            <v>-1.8199483807738654</v>
          </cell>
          <cell r="U43">
            <v>-103.65392392084365</v>
          </cell>
          <cell r="V43">
            <v>-68.948757562562221</v>
          </cell>
          <cell r="W43">
            <v>-87.924822135097969</v>
          </cell>
          <cell r="X43">
            <v>-54.909073195241618</v>
          </cell>
          <cell r="Y43">
            <v>-72.852822060967995</v>
          </cell>
          <cell r="Z43">
            <v>-85.118908507646097</v>
          </cell>
          <cell r="AA43">
            <v>-88.422255576228835</v>
          </cell>
          <cell r="AB43">
            <v>-57.29483925372601</v>
          </cell>
        </row>
        <row r="44">
          <cell r="B44" t="str">
            <v>BOP support</v>
          </cell>
          <cell r="C44">
            <v>-135.23000000000002</v>
          </cell>
          <cell r="D44">
            <v>-133.65999999999997</v>
          </cell>
          <cell r="E44">
            <v>31</v>
          </cell>
          <cell r="F44">
            <v>31.4001167192617</v>
          </cell>
          <cell r="G44">
            <v>30.840697311058399</v>
          </cell>
          <cell r="H44">
            <v>0</v>
          </cell>
          <cell r="I44">
            <v>0</v>
          </cell>
          <cell r="J44">
            <v>-165.53999999999974</v>
          </cell>
          <cell r="K44">
            <v>0</v>
          </cell>
          <cell r="L44">
            <v>0</v>
          </cell>
          <cell r="M44">
            <v>-4.6100000000000243</v>
          </cell>
          <cell r="N44">
            <v>-27.850000000000243</v>
          </cell>
          <cell r="O44">
            <v>-33.999999999999666</v>
          </cell>
          <cell r="P44">
            <v>-77.999999999999901</v>
          </cell>
          <cell r="Q44">
            <v>-144.45999999999981</v>
          </cell>
          <cell r="R44">
            <v>0</v>
          </cell>
          <cell r="S44">
            <v>0</v>
          </cell>
          <cell r="T44">
            <v>0</v>
          </cell>
          <cell r="U44">
            <v>-95.000000000000384</v>
          </cell>
          <cell r="V44">
            <v>-58.291979410460364</v>
          </cell>
          <cell r="W44">
            <v>-74.726774500664447</v>
          </cell>
          <cell r="X44">
            <v>-41.414322002699812</v>
          </cell>
          <cell r="Y44">
            <v>-60.083065661950343</v>
          </cell>
          <cell r="Z44">
            <v>-73.972955269433797</v>
          </cell>
          <cell r="AA44">
            <v>-78.586146840171153</v>
          </cell>
          <cell r="AB44">
            <v>-50</v>
          </cell>
        </row>
        <row r="45">
          <cell r="B45" t="str">
            <v>Changes in arrears (increase = +) 2/</v>
          </cell>
          <cell r="C45">
            <v>4</v>
          </cell>
          <cell r="D45">
            <v>-29</v>
          </cell>
          <cell r="E45">
            <v>-283.01398746493749</v>
          </cell>
          <cell r="F45">
            <v>-279</v>
          </cell>
          <cell r="G45">
            <v>-283.01398746493749</v>
          </cell>
          <cell r="H45">
            <v>0</v>
          </cell>
          <cell r="I45">
            <v>0</v>
          </cell>
          <cell r="J45">
            <v>-89.559999999999746</v>
          </cell>
          <cell r="K45">
            <v>0.61263533857819763</v>
          </cell>
          <cell r="L45">
            <v>0.61263533857819763</v>
          </cell>
          <cell r="M45">
            <v>0</v>
          </cell>
          <cell r="N45">
            <v>0</v>
          </cell>
          <cell r="O45">
            <v>1.2252706771563953</v>
          </cell>
          <cell r="P45">
            <v>-30.532926927363985</v>
          </cell>
          <cell r="Q45">
            <v>-31.07756935521634</v>
          </cell>
          <cell r="R45">
            <v>-21.3</v>
          </cell>
          <cell r="S45">
            <v>-21.3</v>
          </cell>
          <cell r="T45">
            <v>-10.158087506000003</v>
          </cell>
          <cell r="U45">
            <v>-15.237131259000003</v>
          </cell>
          <cell r="V45">
            <v>-10.158087506000003</v>
          </cell>
          <cell r="W45">
            <v>-15.237131259000007</v>
          </cell>
          <cell r="X45">
            <v>-50.790437530000013</v>
          </cell>
          <cell r="Y45">
            <v>-41.358195523875224</v>
          </cell>
          <cell r="Z45">
            <v>-31.127452426675227</v>
          </cell>
        </row>
        <row r="46">
          <cell r="B46" t="str">
            <v xml:space="preserve">Overdue debt forgiveness </v>
          </cell>
          <cell r="C46">
            <v>12.105585500000002</v>
          </cell>
          <cell r="D46">
            <v>-1.461632319640211</v>
          </cell>
          <cell r="E46">
            <v>-8.6496325592767285</v>
          </cell>
          <cell r="F46">
            <v>4.3152175400659667</v>
          </cell>
          <cell r="G46">
            <v>-3.975083564347651</v>
          </cell>
          <cell r="H46">
            <v>4.4565595039112988</v>
          </cell>
          <cell r="I46">
            <v>-3.1870666127269254</v>
          </cell>
          <cell r="J46">
            <v>1.6264005302409963</v>
          </cell>
          <cell r="K46">
            <v>0</v>
          </cell>
          <cell r="L46">
            <v>0</v>
          </cell>
          <cell r="M46">
            <v>3.8036850862755451</v>
          </cell>
          <cell r="N46">
            <v>-2.0181814604873574</v>
          </cell>
          <cell r="O46">
            <v>-1.8199483807738654</v>
          </cell>
          <cell r="P46">
            <v>-3.3317216475534233</v>
          </cell>
          <cell r="Q46">
            <v>-3.3661664025391005</v>
          </cell>
          <cell r="R46">
            <v>0</v>
          </cell>
          <cell r="S46">
            <v>0</v>
          </cell>
          <cell r="T46">
            <v>0</v>
          </cell>
          <cell r="U46">
            <v>-8.6539239208432743</v>
          </cell>
          <cell r="V46">
            <v>-10.656778152101857</v>
          </cell>
          <cell r="W46">
            <v>-13.198047634433527</v>
          </cell>
          <cell r="X46">
            <v>-13.494751192541807</v>
          </cell>
          <cell r="Y46">
            <v>-12.76975639901765</v>
          </cell>
          <cell r="Z46">
            <v>-11.145953238212293</v>
          </cell>
          <cell r="AA46">
            <v>-9.83610873605768</v>
          </cell>
          <cell r="AB46">
            <v>-7.2948392537260132</v>
          </cell>
        </row>
      </sheetData>
      <sheetData sheetId="41" refreshError="1">
        <row r="39">
          <cell r="A39" t="str">
            <v>Imports before</v>
          </cell>
          <cell r="B39">
            <v>826.42467183788563</v>
          </cell>
          <cell r="C39">
            <v>937.88000000000011</v>
          </cell>
          <cell r="D39">
            <v>1076.3800000000001</v>
          </cell>
          <cell r="E39">
            <v>1331.5</v>
          </cell>
          <cell r="F39">
            <v>1484.942</v>
          </cell>
          <cell r="G39">
            <v>1647.5431489999999</v>
          </cell>
          <cell r="H39">
            <v>1769.461342026</v>
          </cell>
          <cell r="I39">
            <v>1893.3236359678201</v>
          </cell>
          <cell r="J39">
            <v>2025.8562904855676</v>
          </cell>
          <cell r="K39">
            <v>2167.6662308195573</v>
          </cell>
          <cell r="L39">
            <v>2315.0675345152872</v>
          </cell>
          <cell r="M39">
            <v>2472.492126862327</v>
          </cell>
          <cell r="N39">
            <v>2640.6215914889654</v>
          </cell>
          <cell r="O39">
            <v>2820.1838597102151</v>
          </cell>
          <cell r="P39">
            <v>3011.9563621705097</v>
          </cell>
          <cell r="Q39">
            <v>96.561270325162354</v>
          </cell>
          <cell r="R39">
            <v>93.242360284217924</v>
          </cell>
          <cell r="S39">
            <v>100.21482489167788</v>
          </cell>
          <cell r="T39">
            <v>100.21341381415456</v>
          </cell>
          <cell r="U39">
            <v>100.44081654408683</v>
          </cell>
          <cell r="V39">
            <v>100.90035586581452</v>
          </cell>
          <cell r="W39">
            <v>100.44235277893345</v>
          </cell>
          <cell r="AB39">
            <v>101.89441139912454</v>
          </cell>
          <cell r="AC39">
            <v>102.9133555131158</v>
          </cell>
          <cell r="AD39">
            <v>103.94248906824697</v>
          </cell>
          <cell r="AE39">
            <v>104.98191395892944</v>
          </cell>
          <cell r="AF39">
            <v>106.03173309851871</v>
          </cell>
          <cell r="AG39">
            <v>106.03173309851871</v>
          </cell>
          <cell r="AH39">
            <v>106.03173309851871</v>
          </cell>
          <cell r="AI39">
            <v>106.03173309851871</v>
          </cell>
          <cell r="AJ39">
            <v>106.03173309851871</v>
          </cell>
        </row>
        <row r="40">
          <cell r="A40" t="str">
            <v xml:space="preserve">     Food </v>
          </cell>
          <cell r="B40">
            <v>99.999999628396594</v>
          </cell>
          <cell r="C40">
            <v>11539</v>
          </cell>
          <cell r="D40">
            <v>12575.171230198097</v>
          </cell>
          <cell r="E40">
            <v>12808.607902692178</v>
          </cell>
          <cell r="F40">
            <v>13366.847266757108</v>
          </cell>
          <cell r="G40">
            <v>13746.753998447817</v>
          </cell>
          <cell r="H40">
            <v>14194.230339458069</v>
          </cell>
          <cell r="I40">
            <v>14696.754200022322</v>
          </cell>
          <cell r="J40">
            <v>79.711778285816351</v>
          </cell>
          <cell r="K40">
            <v>84.117271765820846</v>
          </cell>
          <cell r="L40">
            <v>84.937324926743045</v>
          </cell>
          <cell r="M40">
            <v>81.458258884295816</v>
          </cell>
          <cell r="N40">
            <v>89.830826085347155</v>
          </cell>
          <cell r="O40">
            <v>93.462946243924009</v>
          </cell>
          <cell r="P40">
            <v>93.114398482438148</v>
          </cell>
          <cell r="Q40">
            <v>96.561270325162354</v>
          </cell>
          <cell r="R40">
            <v>93.242360284217924</v>
          </cell>
          <cell r="S40">
            <v>100.21482489167788</v>
          </cell>
          <cell r="T40">
            <v>100.21341381415456</v>
          </cell>
          <cell r="U40">
            <v>100.44081654408683</v>
          </cell>
          <cell r="V40">
            <v>100.90035586581452</v>
          </cell>
          <cell r="W40">
            <v>100.44235277893345</v>
          </cell>
          <cell r="AB40">
            <v>101.89441139912454</v>
          </cell>
          <cell r="AC40">
            <v>102.9133555131158</v>
          </cell>
          <cell r="AD40">
            <v>103.94248906824697</v>
          </cell>
          <cell r="AE40">
            <v>104.98191395892944</v>
          </cell>
          <cell r="AF40">
            <v>106.03173309851871</v>
          </cell>
          <cell r="AG40">
            <v>106.03173309851871</v>
          </cell>
          <cell r="AH40">
            <v>106.03173309851871</v>
          </cell>
          <cell r="AI40">
            <v>106.03173309851871</v>
          </cell>
          <cell r="AJ40">
            <v>106.03173309851871</v>
          </cell>
        </row>
        <row r="41">
          <cell r="A41" t="str">
            <v xml:space="preserve">     Oil</v>
          </cell>
          <cell r="B41">
            <v>8859</v>
          </cell>
          <cell r="C41">
            <v>13041</v>
          </cell>
          <cell r="D41">
            <v>20193.06981146372</v>
          </cell>
          <cell r="E41">
            <v>17824.893727151524</v>
          </cell>
          <cell r="F41">
            <v>16063.39086446996</v>
          </cell>
          <cell r="G41">
            <v>16141.444961804598</v>
          </cell>
          <cell r="H41">
            <v>16832.791236421697</v>
          </cell>
          <cell r="I41">
            <v>17228.754673804364</v>
          </cell>
          <cell r="J41">
            <v>79.711778285816351</v>
          </cell>
          <cell r="K41">
            <v>84.117271765820846</v>
          </cell>
          <cell r="L41">
            <v>84.937324926743045</v>
          </cell>
          <cell r="M41">
            <v>81.458258884295816</v>
          </cell>
          <cell r="N41">
            <v>89.830826085347155</v>
          </cell>
          <cell r="O41">
            <v>93.462946243924009</v>
          </cell>
          <cell r="P41">
            <v>93.114398482438148</v>
          </cell>
          <cell r="Q41">
            <v>96.561270325162354</v>
          </cell>
          <cell r="R41">
            <v>93.242360284217924</v>
          </cell>
          <cell r="S41">
            <v>100.21482489167788</v>
          </cell>
          <cell r="T41">
            <v>100.21341381415456</v>
          </cell>
          <cell r="U41">
            <v>100.44081654408683</v>
          </cell>
          <cell r="V41">
            <v>100.90035586581452</v>
          </cell>
          <cell r="W41">
            <v>100.44235277893345</v>
          </cell>
          <cell r="AB41">
            <v>101.89441139912454</v>
          </cell>
          <cell r="AC41">
            <v>102.9133555131158</v>
          </cell>
          <cell r="AD41">
            <v>103.94248906824697</v>
          </cell>
          <cell r="AE41">
            <v>104.98191395892944</v>
          </cell>
          <cell r="AF41">
            <v>106.03173309851871</v>
          </cell>
          <cell r="AG41">
            <v>106.03173309851871</v>
          </cell>
          <cell r="AH41">
            <v>106.03173309851871</v>
          </cell>
          <cell r="AI41">
            <v>106.03173309851871</v>
          </cell>
          <cell r="AJ41">
            <v>106.03173309851871</v>
          </cell>
        </row>
        <row r="42">
          <cell r="A42" t="str">
            <v xml:space="preserve">     Capital goods </v>
          </cell>
          <cell r="B42">
            <v>24651</v>
          </cell>
          <cell r="C42">
            <v>27789</v>
          </cell>
          <cell r="D42">
            <v>30293.840875395461</v>
          </cell>
          <cell r="E42">
            <v>31424.743918087894</v>
          </cell>
          <cell r="F42">
            <v>32155.865731104237</v>
          </cell>
          <cell r="G42">
            <v>33161.845778725983</v>
          </cell>
          <cell r="H42">
            <v>34088.046756706906</v>
          </cell>
          <cell r="I42">
            <v>35059.450452326069</v>
          </cell>
          <cell r="M42">
            <v>11.291112621574641</v>
          </cell>
          <cell r="R42">
            <v>19.190459537716237</v>
          </cell>
        </row>
        <row r="43">
          <cell r="A43" t="str">
            <v xml:space="preserve">     Capital goods  without AT </v>
          </cell>
          <cell r="C43">
            <v>24355.742999999999</v>
          </cell>
          <cell r="D43">
            <v>26355.64156159405</v>
          </cell>
          <cell r="E43">
            <v>27339.527208736468</v>
          </cell>
          <cell r="F43">
            <v>27975.603186060685</v>
          </cell>
          <cell r="G43">
            <v>28850.805827491604</v>
          </cell>
          <cell r="H43">
            <v>29656.600678335009</v>
          </cell>
          <cell r="I43">
            <v>30501.721893523682</v>
          </cell>
        </row>
        <row r="44">
          <cell r="A44" t="str">
            <v xml:space="preserve">     Consumption goods </v>
          </cell>
          <cell r="B44">
            <v>23227.3</v>
          </cell>
          <cell r="C44">
            <v>24303</v>
          </cell>
          <cell r="D44">
            <v>25759.434212260145</v>
          </cell>
          <cell r="E44">
            <v>27295.926259486456</v>
          </cell>
          <cell r="F44">
            <v>28297.820922347932</v>
          </cell>
          <cell r="G44">
            <v>29288.725073692225</v>
          </cell>
          <cell r="H44">
            <v>30413.16892332822</v>
          </cell>
          <cell r="I44">
            <v>31711.226700161962</v>
          </cell>
          <cell r="M44">
            <v>86.28409126097749</v>
          </cell>
          <cell r="N44">
            <v>94.60178324413836</v>
          </cell>
          <cell r="O44">
            <v>94.242629476842239</v>
          </cell>
          <cell r="P44">
            <v>94.660594335663106</v>
          </cell>
          <cell r="Q44">
            <v>98.556554079022973</v>
          </cell>
          <cell r="R44">
            <v>95.515390283916673</v>
          </cell>
          <cell r="S44">
            <v>103.99665641707595</v>
          </cell>
          <cell r="T44">
            <v>99.541089809092028</v>
          </cell>
          <cell r="U44">
            <v>100.89135368855425</v>
          </cell>
          <cell r="V44">
            <v>100.41223005970409</v>
          </cell>
          <cell r="W44">
            <v>101.10599499155416</v>
          </cell>
          <cell r="AB44">
            <v>100.54235749184232</v>
          </cell>
          <cell r="AC44">
            <v>100.52179665766394</v>
          </cell>
          <cell r="AD44">
            <v>101.09215698914188</v>
          </cell>
          <cell r="AE44">
            <v>101.83640434333749</v>
          </cell>
          <cell r="AF44">
            <v>102.67859246837367</v>
          </cell>
          <cell r="AG44">
            <v>102.67859246837367</v>
          </cell>
          <cell r="AH44">
            <v>102.67859246837367</v>
          </cell>
          <cell r="AI44">
            <v>102.67859246837367</v>
          </cell>
          <cell r="AJ44">
            <v>102.67859246837367</v>
          </cell>
        </row>
        <row r="45">
          <cell r="A45" t="str">
            <v xml:space="preserve">     Other </v>
          </cell>
          <cell r="B45">
            <v>30500.199999999997</v>
          </cell>
          <cell r="C45">
            <v>29256</v>
          </cell>
          <cell r="D45">
            <v>32929.693464087177</v>
          </cell>
          <cell r="E45">
            <v>35556.704467188763</v>
          </cell>
          <cell r="F45">
            <v>38238.971731737438</v>
          </cell>
          <cell r="G45">
            <v>40775.220684888693</v>
          </cell>
          <cell r="H45">
            <v>43580.604003338201</v>
          </cell>
          <cell r="I45">
            <v>46545.065371033415</v>
          </cell>
          <cell r="M45">
            <v>2.715706684042587</v>
          </cell>
          <cell r="R45">
            <v>10.698726599574323</v>
          </cell>
          <cell r="W45">
            <v>5.8530930889980919</v>
          </cell>
          <cell r="AB45">
            <v>-0.55747188854519869</v>
          </cell>
          <cell r="AC45">
            <v>-2.0449922491673409E-2</v>
          </cell>
          <cell r="AD45">
            <v>0.56739965902157175</v>
          </cell>
          <cell r="AE45">
            <v>0.73620681995690895</v>
          </cell>
          <cell r="AF45">
            <v>0.82700104198177393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 xml:space="preserve">food </v>
          </cell>
          <cell r="G46">
            <v>1.7186934443469846</v>
          </cell>
          <cell r="H46">
            <v>2.276775525231888</v>
          </cell>
          <cell r="M46">
            <v>0.7224957000550456</v>
          </cell>
          <cell r="R46">
            <v>5.8730676784152269</v>
          </cell>
          <cell r="W46">
            <v>3.1764424237049909</v>
          </cell>
          <cell r="AB46">
            <v>-1.9095169180731737</v>
          </cell>
          <cell r="AC46">
            <v>-1.6915128170967137</v>
          </cell>
          <cell r="AD46">
            <v>0.60661816406013924</v>
          </cell>
          <cell r="AE46">
            <v>1.4632110892446875</v>
          </cell>
          <cell r="AF46">
            <v>1.4135836618868725</v>
          </cell>
        </row>
      </sheetData>
      <sheetData sheetId="42" refreshError="1">
        <row r="39">
          <cell r="B39" t="str">
            <v>Memorandum items</v>
          </cell>
        </row>
        <row r="40">
          <cell r="B40" t="str">
            <v>Imports of services and income debits</v>
          </cell>
          <cell r="U40">
            <v>148.90333680443638</v>
          </cell>
          <cell r="V40">
            <v>32.63791942751034</v>
          </cell>
          <cell r="W40">
            <v>34.537919427510353</v>
          </cell>
          <cell r="X40">
            <v>38.13791942751034</v>
          </cell>
          <cell r="Y40">
            <v>44.530519427510342</v>
          </cell>
          <cell r="Z40">
            <v>149.84427771004141</v>
          </cell>
          <cell r="AA40">
            <v>26.01115027338998</v>
          </cell>
          <cell r="AB40">
            <v>17.517290273389982</v>
          </cell>
          <cell r="AC40">
            <v>43.528440546779962</v>
          </cell>
          <cell r="AD40">
            <v>29.530312773389984</v>
          </cell>
          <cell r="AE40">
            <v>48.701840773389982</v>
          </cell>
          <cell r="AF40">
            <v>78.232153546779969</v>
          </cell>
          <cell r="AG40">
            <v>121.76059409355996</v>
          </cell>
          <cell r="AH40">
            <v>30.990359100542797</v>
          </cell>
          <cell r="AI40">
            <v>31.388921755415709</v>
          </cell>
          <cell r="AJ40">
            <v>62.379280855958513</v>
          </cell>
        </row>
        <row r="41">
          <cell r="B41" t="str">
            <v>Income balance</v>
          </cell>
          <cell r="U41">
            <v>55.783336804436395</v>
          </cell>
          <cell r="V41">
            <v>11.169919427510345</v>
          </cell>
          <cell r="W41">
            <v>15.837919427510345</v>
          </cell>
          <cell r="X41">
            <v>18.456500902510342</v>
          </cell>
          <cell r="Y41">
            <v>13.364500902510345</v>
          </cell>
          <cell r="Z41">
            <v>58.828840660041386</v>
          </cell>
          <cell r="AA41">
            <v>8.8148248733899806</v>
          </cell>
          <cell r="AB41">
            <v>8.9360248733899788</v>
          </cell>
          <cell r="AC41">
            <v>17.750849746779959</v>
          </cell>
          <cell r="AD41">
            <v>14.104024873389978</v>
          </cell>
          <cell r="AE41">
            <v>12.299224873389978</v>
          </cell>
          <cell r="AF41">
            <v>26.403249746779956</v>
          </cell>
          <cell r="AG41">
            <v>44.154099493559919</v>
          </cell>
          <cell r="AH41">
            <v>13.637134100542795</v>
          </cell>
          <cell r="AI41">
            <v>14.681134100542796</v>
          </cell>
          <cell r="AJ41">
            <v>28.318268201085591</v>
          </cell>
        </row>
        <row r="42">
          <cell r="B42" t="str">
            <v>Private transfers</v>
          </cell>
          <cell r="D42">
            <v>6.9059999999999997</v>
          </cell>
          <cell r="E42">
            <v>7</v>
          </cell>
          <cell r="F42">
            <v>9.1</v>
          </cell>
          <cell r="G42">
            <v>15</v>
          </cell>
          <cell r="H42">
            <v>8.1</v>
          </cell>
          <cell r="I42">
            <v>148</v>
          </cell>
          <cell r="J42">
            <v>230</v>
          </cell>
          <cell r="K42">
            <v>54.7</v>
          </cell>
          <cell r="L42">
            <v>65.5</v>
          </cell>
          <cell r="M42">
            <v>74.599999999999994</v>
          </cell>
          <cell r="N42">
            <v>69.599999999999994</v>
          </cell>
          <cell r="O42">
            <v>264.39999999999998</v>
          </cell>
          <cell r="P42">
            <v>75</v>
          </cell>
          <cell r="Q42">
            <v>75</v>
          </cell>
          <cell r="R42">
            <v>150</v>
          </cell>
          <cell r="S42">
            <v>75</v>
          </cell>
          <cell r="T42">
            <v>75</v>
          </cell>
          <cell r="U42">
            <v>300</v>
          </cell>
          <cell r="V42">
            <v>68.600000000000009</v>
          </cell>
          <cell r="W42">
            <v>80</v>
          </cell>
          <cell r="X42">
            <v>165</v>
          </cell>
          <cell r="Y42">
            <v>111.39999999999998</v>
          </cell>
          <cell r="Z42">
            <v>425</v>
          </cell>
          <cell r="AA42">
            <v>44.590000000000011</v>
          </cell>
          <cell r="AB42">
            <v>45.600000000000009</v>
          </cell>
          <cell r="AC42">
            <v>90.190000000000026</v>
          </cell>
          <cell r="AD42">
            <v>87.45</v>
          </cell>
          <cell r="AE42">
            <v>72.409999999999982</v>
          </cell>
          <cell r="AF42">
            <v>159.85999999999999</v>
          </cell>
          <cell r="AG42">
            <v>250.05</v>
          </cell>
          <cell r="AH42">
            <v>103.3</v>
          </cell>
          <cell r="AI42">
            <v>112</v>
          </cell>
          <cell r="AJ42">
            <v>215.3</v>
          </cell>
        </row>
        <row r="43">
          <cell r="B43" t="str">
            <v>- Remittances from expatriates</v>
          </cell>
          <cell r="G43">
            <v>15</v>
          </cell>
          <cell r="H43">
            <v>8.1</v>
          </cell>
          <cell r="I43">
            <v>148</v>
          </cell>
          <cell r="J43">
            <v>230</v>
          </cell>
          <cell r="O43">
            <v>264.39999999999998</v>
          </cell>
          <cell r="U43">
            <v>300</v>
          </cell>
          <cell r="Z43">
            <v>425</v>
          </cell>
          <cell r="AG43">
            <v>250.05</v>
          </cell>
        </row>
        <row r="44">
          <cell r="B44" t="str">
            <v>- Other private transfers (debits)</v>
          </cell>
        </row>
        <row r="45">
          <cell r="B45" t="str">
            <v>Growth rate in net private transfers</v>
          </cell>
          <cell r="J45">
            <v>0.55405405405405395</v>
          </cell>
          <cell r="O45">
            <v>0.14956521739130424</v>
          </cell>
          <cell r="U45">
            <v>0.1346444780635403</v>
          </cell>
          <cell r="Z45">
            <v>0.41666666666666674</v>
          </cell>
          <cell r="AG45">
            <v>-0.41164705882352937</v>
          </cell>
        </row>
        <row r="46">
          <cell r="B46" t="str">
            <v>Growth rate in private remittances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ksional"/>
      <sheetName val="Pasqyra 2"/>
      <sheetName val="Per_Printim"/>
      <sheetName val="Korentet"/>
      <sheetName val="Investimet"/>
      <sheetName val="Ligji_Buxhetit"/>
      <sheetName val="tab fisk"/>
      <sheetName val="Mbr.Sociale"/>
      <sheetName val="Te_tjera"/>
      <sheetName val="Tab 2 Nr.Pun"/>
    </sheetNames>
    <sheetDataSet>
      <sheetData sheetId="0"/>
      <sheetData sheetId="1"/>
      <sheetData sheetId="2"/>
      <sheetData sheetId="3">
        <row r="5">
          <cell r="M5">
            <v>302980</v>
          </cell>
        </row>
        <row r="10">
          <cell r="M10">
            <v>672609</v>
          </cell>
        </row>
        <row r="15">
          <cell r="M15">
            <v>1172958</v>
          </cell>
        </row>
        <row r="20">
          <cell r="M20">
            <v>812900</v>
          </cell>
        </row>
        <row r="25">
          <cell r="M25">
            <v>58200</v>
          </cell>
        </row>
        <row r="30">
          <cell r="M30">
            <v>246676</v>
          </cell>
        </row>
        <row r="35">
          <cell r="M35">
            <v>769911</v>
          </cell>
        </row>
        <row r="40">
          <cell r="M40">
            <v>398185</v>
          </cell>
        </row>
        <row r="45">
          <cell r="M45">
            <v>35473090</v>
          </cell>
        </row>
        <row r="50">
          <cell r="M50">
            <v>2535363</v>
          </cell>
        </row>
        <row r="55">
          <cell r="M55">
            <v>259971</v>
          </cell>
        </row>
        <row r="60">
          <cell r="M60">
            <v>3052406</v>
          </cell>
        </row>
        <row r="65">
          <cell r="M65">
            <v>535018</v>
          </cell>
        </row>
        <row r="70">
          <cell r="M70">
            <v>505816</v>
          </cell>
        </row>
        <row r="75">
          <cell r="M75">
            <v>2660353</v>
          </cell>
        </row>
        <row r="80">
          <cell r="M80">
            <v>1073476</v>
          </cell>
        </row>
        <row r="85">
          <cell r="M85">
            <v>6953725</v>
          </cell>
        </row>
        <row r="90">
          <cell r="M90">
            <v>716849</v>
          </cell>
        </row>
        <row r="95">
          <cell r="M95">
            <v>18000</v>
          </cell>
        </row>
        <row r="100">
          <cell r="M100">
            <v>179664</v>
          </cell>
        </row>
        <row r="105">
          <cell r="M105">
            <v>1269994</v>
          </cell>
        </row>
        <row r="110">
          <cell r="M110">
            <v>4721283</v>
          </cell>
        </row>
        <row r="115">
          <cell r="M115">
            <v>143980</v>
          </cell>
        </row>
        <row r="120">
          <cell r="M120">
            <v>515640</v>
          </cell>
        </row>
        <row r="125">
          <cell r="M125">
            <v>29570</v>
          </cell>
        </row>
        <row r="130">
          <cell r="M130">
            <v>0</v>
          </cell>
        </row>
        <row r="135">
          <cell r="M135">
            <v>566470</v>
          </cell>
        </row>
        <row r="140">
          <cell r="M140">
            <v>45524</v>
          </cell>
        </row>
        <row r="145">
          <cell r="M145">
            <v>305162</v>
          </cell>
        </row>
        <row r="150">
          <cell r="M150">
            <v>384756</v>
          </cell>
        </row>
        <row r="155">
          <cell r="M155">
            <v>87023</v>
          </cell>
        </row>
        <row r="160">
          <cell r="M160">
            <v>900630</v>
          </cell>
        </row>
        <row r="165">
          <cell r="M165">
            <v>481136</v>
          </cell>
        </row>
        <row r="170">
          <cell r="M170">
            <v>532600</v>
          </cell>
        </row>
        <row r="175">
          <cell r="M175">
            <v>2658634</v>
          </cell>
        </row>
        <row r="180">
          <cell r="M180">
            <v>3882487</v>
          </cell>
        </row>
        <row r="185">
          <cell r="M185">
            <v>178590</v>
          </cell>
        </row>
        <row r="190">
          <cell r="M190">
            <v>1053200</v>
          </cell>
        </row>
        <row r="195">
          <cell r="M195">
            <v>33505397</v>
          </cell>
        </row>
        <row r="200">
          <cell r="M200">
            <v>8671500</v>
          </cell>
        </row>
        <row r="205">
          <cell r="M205">
            <v>11550000</v>
          </cell>
        </row>
        <row r="210">
          <cell r="M210">
            <v>839400</v>
          </cell>
        </row>
        <row r="215">
          <cell r="M215">
            <v>556568</v>
          </cell>
        </row>
        <row r="220">
          <cell r="M220">
            <v>845527</v>
          </cell>
        </row>
        <row r="225">
          <cell r="M225">
            <v>1620066</v>
          </cell>
        </row>
        <row r="230">
          <cell r="M230">
            <v>909520</v>
          </cell>
        </row>
        <row r="235">
          <cell r="M235">
            <v>1608100</v>
          </cell>
        </row>
        <row r="240">
          <cell r="M240">
            <v>220354</v>
          </cell>
        </row>
        <row r="245">
          <cell r="M245">
            <v>398953</v>
          </cell>
        </row>
        <row r="250">
          <cell r="M250">
            <v>4962445</v>
          </cell>
        </row>
        <row r="255">
          <cell r="M255">
            <v>38965265</v>
          </cell>
        </row>
        <row r="260">
          <cell r="M260">
            <v>4230040</v>
          </cell>
        </row>
        <row r="265">
          <cell r="M265">
            <v>28538761</v>
          </cell>
        </row>
        <row r="270">
          <cell r="M270">
            <v>1444351</v>
          </cell>
        </row>
        <row r="275">
          <cell r="M275">
            <v>1432166</v>
          </cell>
        </row>
        <row r="280">
          <cell r="M280">
            <v>101450</v>
          </cell>
        </row>
        <row r="285">
          <cell r="M285">
            <v>51916</v>
          </cell>
        </row>
        <row r="290">
          <cell r="M290">
            <v>105850</v>
          </cell>
        </row>
        <row r="295">
          <cell r="M295">
            <v>8944240</v>
          </cell>
        </row>
        <row r="300">
          <cell r="M300">
            <v>292776</v>
          </cell>
        </row>
        <row r="305">
          <cell r="M305">
            <v>18440</v>
          </cell>
        </row>
        <row r="310">
          <cell r="M310">
            <v>2365846</v>
          </cell>
        </row>
        <row r="315">
          <cell r="M315">
            <v>209888</v>
          </cell>
        </row>
        <row r="320">
          <cell r="M320">
            <v>289590</v>
          </cell>
        </row>
        <row r="325">
          <cell r="M325">
            <v>2612230</v>
          </cell>
        </row>
        <row r="330">
          <cell r="M330">
            <v>301580</v>
          </cell>
        </row>
        <row r="335">
          <cell r="M335">
            <v>2178105</v>
          </cell>
        </row>
        <row r="340">
          <cell r="M340">
            <v>23633812</v>
          </cell>
        </row>
        <row r="345">
          <cell r="M345">
            <v>2559500</v>
          </cell>
        </row>
        <row r="350">
          <cell r="M350">
            <v>670417</v>
          </cell>
        </row>
        <row r="355">
          <cell r="M355">
            <v>764742</v>
          </cell>
        </row>
        <row r="360">
          <cell r="M360">
            <v>1589300</v>
          </cell>
        </row>
        <row r="365">
          <cell r="M365">
            <v>9072884</v>
          </cell>
        </row>
        <row r="370">
          <cell r="M370">
            <v>980500</v>
          </cell>
        </row>
        <row r="375">
          <cell r="M375">
            <v>7588064</v>
          </cell>
        </row>
        <row r="380">
          <cell r="M380">
            <v>1720000</v>
          </cell>
        </row>
        <row r="385">
          <cell r="M385">
            <v>5200000</v>
          </cell>
        </row>
        <row r="390">
          <cell r="M390">
            <v>1167772</v>
          </cell>
        </row>
        <row r="395">
          <cell r="M395">
            <v>2356500</v>
          </cell>
        </row>
        <row r="400">
          <cell r="M400">
            <v>314000</v>
          </cell>
        </row>
        <row r="405">
          <cell r="M405">
            <v>200000</v>
          </cell>
        </row>
        <row r="410">
          <cell r="M410">
            <v>126000</v>
          </cell>
        </row>
        <row r="415">
          <cell r="M415">
            <v>151000</v>
          </cell>
        </row>
        <row r="420">
          <cell r="M420">
            <v>338200</v>
          </cell>
        </row>
        <row r="425">
          <cell r="M425">
            <v>539680</v>
          </cell>
        </row>
        <row r="430">
          <cell r="M430">
            <v>627000</v>
          </cell>
        </row>
        <row r="435">
          <cell r="M435">
            <v>325627</v>
          </cell>
        </row>
        <row r="440">
          <cell r="M440">
            <v>439320</v>
          </cell>
        </row>
        <row r="445">
          <cell r="M445">
            <v>509550</v>
          </cell>
        </row>
        <row r="450">
          <cell r="M450">
            <v>53113</v>
          </cell>
        </row>
        <row r="455">
          <cell r="M455">
            <v>2972240</v>
          </cell>
        </row>
        <row r="460">
          <cell r="M460">
            <v>321421</v>
          </cell>
        </row>
        <row r="465">
          <cell r="M465">
            <v>12378</v>
          </cell>
        </row>
        <row r="470">
          <cell r="M470">
            <v>4096060</v>
          </cell>
        </row>
        <row r="475">
          <cell r="M475">
            <v>248000</v>
          </cell>
        </row>
        <row r="480">
          <cell r="M480">
            <v>103069</v>
          </cell>
        </row>
        <row r="485">
          <cell r="L485">
            <v>206583</v>
          </cell>
        </row>
        <row r="490">
          <cell r="M490">
            <v>345600</v>
          </cell>
        </row>
        <row r="495">
          <cell r="M495">
            <v>8000</v>
          </cell>
        </row>
        <row r="500">
          <cell r="M500">
            <v>2200</v>
          </cell>
        </row>
        <row r="505">
          <cell r="L505">
            <v>1119776</v>
          </cell>
        </row>
        <row r="510">
          <cell r="M510">
            <v>854578</v>
          </cell>
        </row>
        <row r="515">
          <cell r="M515">
            <v>428371</v>
          </cell>
        </row>
        <row r="520">
          <cell r="M520">
            <v>0</v>
          </cell>
        </row>
        <row r="525">
          <cell r="M525">
            <v>0</v>
          </cell>
        </row>
        <row r="530">
          <cell r="M530">
            <v>0</v>
          </cell>
        </row>
        <row r="535">
          <cell r="M535">
            <v>200848</v>
          </cell>
        </row>
        <row r="540">
          <cell r="M540">
            <v>227900</v>
          </cell>
        </row>
        <row r="545">
          <cell r="M545">
            <v>289700</v>
          </cell>
        </row>
        <row r="550">
          <cell r="M550">
            <v>192909</v>
          </cell>
        </row>
        <row r="555">
          <cell r="M555">
            <v>89881</v>
          </cell>
        </row>
        <row r="560">
          <cell r="M560">
            <v>397507</v>
          </cell>
        </row>
        <row r="565">
          <cell r="M565">
            <v>0</v>
          </cell>
        </row>
        <row r="570">
          <cell r="M570">
            <v>249080</v>
          </cell>
        </row>
        <row r="575">
          <cell r="M575">
            <v>129850</v>
          </cell>
        </row>
        <row r="580">
          <cell r="M580">
            <v>17550</v>
          </cell>
        </row>
        <row r="585">
          <cell r="M585">
            <v>350000</v>
          </cell>
        </row>
        <row r="590">
          <cell r="M590">
            <v>101634</v>
          </cell>
        </row>
        <row r="595">
          <cell r="L595">
            <v>142983</v>
          </cell>
        </row>
        <row r="600">
          <cell r="M600">
            <v>336764</v>
          </cell>
        </row>
        <row r="605">
          <cell r="M605">
            <v>1160777</v>
          </cell>
        </row>
        <row r="610">
          <cell r="M610">
            <v>12535172</v>
          </cell>
        </row>
        <row r="615">
          <cell r="M615">
            <v>257420</v>
          </cell>
        </row>
        <row r="620">
          <cell r="M620">
            <v>142600</v>
          </cell>
        </row>
        <row r="625">
          <cell r="M625">
            <v>134675</v>
          </cell>
        </row>
        <row r="630">
          <cell r="M630">
            <v>145700</v>
          </cell>
        </row>
        <row r="635">
          <cell r="M635">
            <v>92698</v>
          </cell>
        </row>
        <row r="640">
          <cell r="M640">
            <v>73850</v>
          </cell>
        </row>
        <row r="645">
          <cell r="M645">
            <v>57810</v>
          </cell>
        </row>
        <row r="650">
          <cell r="M650">
            <v>158200</v>
          </cell>
        </row>
      </sheetData>
      <sheetData sheetId="4">
        <row r="5">
          <cell r="G5">
            <v>176000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0">
          <cell r="G10">
            <v>92000</v>
          </cell>
        </row>
        <row r="11">
          <cell r="G11">
            <v>0</v>
          </cell>
        </row>
        <row r="13">
          <cell r="G13">
            <v>0</v>
          </cell>
        </row>
        <row r="15">
          <cell r="G15">
            <v>0</v>
          </cell>
        </row>
        <row r="16">
          <cell r="G16">
            <v>0</v>
          </cell>
        </row>
        <row r="19">
          <cell r="G19">
            <v>0</v>
          </cell>
        </row>
        <row r="20">
          <cell r="G20">
            <v>4500</v>
          </cell>
        </row>
        <row r="21">
          <cell r="G21">
            <v>0</v>
          </cell>
        </row>
        <row r="22">
          <cell r="G22">
            <v>0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98760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867200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4">
          <cell r="G34">
            <v>0</v>
          </cell>
        </row>
        <row r="35">
          <cell r="G35">
            <v>59714</v>
          </cell>
        </row>
        <row r="36">
          <cell r="G36">
            <v>64690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8160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>
            <v>0</v>
          </cell>
        </row>
        <row r="47">
          <cell r="G47">
            <v>0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41200</v>
          </cell>
        </row>
        <row r="51">
          <cell r="G51">
            <v>30000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22000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0</v>
          </cell>
        </row>
        <row r="60">
          <cell r="G60">
            <v>197360</v>
          </cell>
        </row>
        <row r="61">
          <cell r="G61">
            <v>570000</v>
          </cell>
        </row>
        <row r="62">
          <cell r="G62">
            <v>0</v>
          </cell>
        </row>
        <row r="63">
          <cell r="G63">
            <v>16289</v>
          </cell>
        </row>
        <row r="64">
          <cell r="G64">
            <v>0</v>
          </cell>
        </row>
        <row r="65">
          <cell r="G65">
            <v>570095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7000</v>
          </cell>
        </row>
        <row r="71">
          <cell r="G71">
            <v>0</v>
          </cell>
        </row>
        <row r="72">
          <cell r="G72">
            <v>0</v>
          </cell>
        </row>
        <row r="73">
          <cell r="G73">
            <v>0</v>
          </cell>
        </row>
        <row r="74">
          <cell r="G74">
            <v>0</v>
          </cell>
        </row>
        <row r="75">
          <cell r="G75">
            <v>166662</v>
          </cell>
        </row>
        <row r="76">
          <cell r="G76">
            <v>106123</v>
          </cell>
        </row>
        <row r="77">
          <cell r="G77">
            <v>1013</v>
          </cell>
        </row>
        <row r="78">
          <cell r="F78">
            <v>15000</v>
          </cell>
        </row>
        <row r="79">
          <cell r="G79">
            <v>0</v>
          </cell>
        </row>
        <row r="80">
          <cell r="G80">
            <v>2355045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>
            <v>196684</v>
          </cell>
        </row>
        <row r="86">
          <cell r="G86">
            <v>597408</v>
          </cell>
        </row>
        <row r="87">
          <cell r="G87">
            <v>260000</v>
          </cell>
        </row>
        <row r="88">
          <cell r="G88">
            <v>32363</v>
          </cell>
        </row>
        <row r="89">
          <cell r="G89">
            <v>0</v>
          </cell>
        </row>
        <row r="90">
          <cell r="G90">
            <v>42155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7270</v>
          </cell>
        </row>
        <row r="96">
          <cell r="G96">
            <v>0</v>
          </cell>
        </row>
        <row r="97">
          <cell r="G97">
            <v>0</v>
          </cell>
        </row>
        <row r="98">
          <cell r="G98">
            <v>0</v>
          </cell>
        </row>
        <row r="99">
          <cell r="G99">
            <v>0</v>
          </cell>
        </row>
        <row r="100">
          <cell r="G100">
            <v>88034</v>
          </cell>
        </row>
        <row r="101">
          <cell r="G101">
            <v>7108</v>
          </cell>
        </row>
        <row r="102">
          <cell r="G102">
            <v>1512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9000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33458900</v>
          </cell>
        </row>
        <row r="111">
          <cell r="G111">
            <v>5037021</v>
          </cell>
        </row>
        <row r="112">
          <cell r="G112">
            <v>451000</v>
          </cell>
        </row>
        <row r="113">
          <cell r="G113">
            <v>601000</v>
          </cell>
        </row>
        <row r="114">
          <cell r="G114">
            <v>0</v>
          </cell>
        </row>
        <row r="115">
          <cell r="G115">
            <v>27224</v>
          </cell>
        </row>
        <row r="116">
          <cell r="G116">
            <v>5334</v>
          </cell>
        </row>
        <row r="117">
          <cell r="G117">
            <v>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275000</v>
          </cell>
        </row>
        <row r="121">
          <cell r="G121">
            <v>2619704</v>
          </cell>
        </row>
        <row r="122">
          <cell r="G122">
            <v>0</v>
          </cell>
        </row>
        <row r="123">
          <cell r="G123">
            <v>250000</v>
          </cell>
        </row>
        <row r="124">
          <cell r="G124">
            <v>0</v>
          </cell>
        </row>
        <row r="125">
          <cell r="G125">
            <v>7001958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1">
          <cell r="G131">
            <v>0</v>
          </cell>
        </row>
        <row r="132">
          <cell r="G132">
            <v>0</v>
          </cell>
        </row>
        <row r="133">
          <cell r="G133">
            <v>0</v>
          </cell>
        </row>
        <row r="134">
          <cell r="G134">
            <v>0</v>
          </cell>
        </row>
        <row r="135">
          <cell r="G135">
            <v>11299843</v>
          </cell>
        </row>
        <row r="136">
          <cell r="G136">
            <v>2638004</v>
          </cell>
        </row>
        <row r="137">
          <cell r="G137">
            <v>10000</v>
          </cell>
        </row>
        <row r="138">
          <cell r="G138">
            <v>515822</v>
          </cell>
        </row>
        <row r="139">
          <cell r="G139">
            <v>0</v>
          </cell>
        </row>
        <row r="140">
          <cell r="G140">
            <v>443700</v>
          </cell>
        </row>
        <row r="141">
          <cell r="G141">
            <v>1563000</v>
          </cell>
        </row>
        <row r="142">
          <cell r="G142">
            <v>0</v>
          </cell>
        </row>
        <row r="143">
          <cell r="G143">
            <v>5000</v>
          </cell>
        </row>
        <row r="144">
          <cell r="G144">
            <v>0</v>
          </cell>
        </row>
        <row r="145">
          <cell r="G145">
            <v>139406</v>
          </cell>
        </row>
        <row r="146">
          <cell r="G146">
            <v>0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>
            <v>18750</v>
          </cell>
        </row>
        <row r="151">
          <cell r="G151">
            <v>0</v>
          </cell>
        </row>
        <row r="152">
          <cell r="G152">
            <v>0</v>
          </cell>
        </row>
        <row r="153">
          <cell r="G153">
            <v>0</v>
          </cell>
        </row>
        <row r="154">
          <cell r="G154">
            <v>0</v>
          </cell>
        </row>
        <row r="155">
          <cell r="G155">
            <v>52058</v>
          </cell>
        </row>
        <row r="156">
          <cell r="G156">
            <v>0</v>
          </cell>
        </row>
        <row r="157">
          <cell r="G157">
            <v>0</v>
          </cell>
        </row>
        <row r="158">
          <cell r="G158">
            <v>0</v>
          </cell>
        </row>
        <row r="159">
          <cell r="G159">
            <v>0</v>
          </cell>
        </row>
        <row r="160">
          <cell r="G160">
            <v>32000</v>
          </cell>
        </row>
        <row r="161">
          <cell r="G161">
            <v>455000</v>
          </cell>
        </row>
        <row r="162">
          <cell r="G162">
            <v>3000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6">
          <cell r="G166">
            <v>0</v>
          </cell>
        </row>
        <row r="167">
          <cell r="G167">
            <v>0</v>
          </cell>
        </row>
        <row r="168">
          <cell r="G168">
            <v>0</v>
          </cell>
        </row>
        <row r="169">
          <cell r="G169">
            <v>0</v>
          </cell>
        </row>
        <row r="170">
          <cell r="G170">
            <v>1065000</v>
          </cell>
        </row>
        <row r="171">
          <cell r="G171">
            <v>7000</v>
          </cell>
        </row>
        <row r="172">
          <cell r="G172">
            <v>0</v>
          </cell>
        </row>
        <row r="173">
          <cell r="G173">
            <v>90000</v>
          </cell>
        </row>
        <row r="174">
          <cell r="G174">
            <v>0</v>
          </cell>
        </row>
        <row r="175">
          <cell r="G175">
            <v>30423</v>
          </cell>
        </row>
        <row r="176">
          <cell r="G176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79971</v>
          </cell>
        </row>
        <row r="181">
          <cell r="G181">
            <v>29000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14500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>
            <v>0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1440231</v>
          </cell>
        </row>
        <row r="196">
          <cell r="G196">
            <v>0</v>
          </cell>
        </row>
        <row r="197">
          <cell r="G197">
            <v>0</v>
          </cell>
        </row>
        <row r="198">
          <cell r="G198">
            <v>0</v>
          </cell>
        </row>
        <row r="199">
          <cell r="G199">
            <v>0</v>
          </cell>
        </row>
        <row r="200">
          <cell r="G200">
            <v>1498408</v>
          </cell>
        </row>
        <row r="201">
          <cell r="G201">
            <v>0</v>
          </cell>
        </row>
        <row r="202">
          <cell r="G202">
            <v>0</v>
          </cell>
        </row>
        <row r="203">
          <cell r="G203">
            <v>0</v>
          </cell>
        </row>
        <row r="204">
          <cell r="G204">
            <v>0</v>
          </cell>
        </row>
        <row r="205">
          <cell r="G205">
            <v>1131000</v>
          </cell>
        </row>
        <row r="206">
          <cell r="G206">
            <v>100000</v>
          </cell>
        </row>
        <row r="207">
          <cell r="G207">
            <v>0</v>
          </cell>
        </row>
        <row r="208">
          <cell r="G208">
            <v>0</v>
          </cell>
        </row>
        <row r="209">
          <cell r="G209">
            <v>0</v>
          </cell>
        </row>
        <row r="210">
          <cell r="G210">
            <v>252336</v>
          </cell>
        </row>
        <row r="211">
          <cell r="G211">
            <v>300000</v>
          </cell>
        </row>
        <row r="212">
          <cell r="G212">
            <v>0</v>
          </cell>
        </row>
        <row r="213">
          <cell r="G213">
            <v>0</v>
          </cell>
        </row>
        <row r="214">
          <cell r="G214">
            <v>0</v>
          </cell>
        </row>
        <row r="215">
          <cell r="G215">
            <v>0</v>
          </cell>
        </row>
        <row r="216">
          <cell r="G216">
            <v>0</v>
          </cell>
        </row>
        <row r="217">
          <cell r="G217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278085</v>
          </cell>
        </row>
        <row r="221">
          <cell r="G221">
            <v>23000</v>
          </cell>
        </row>
        <row r="222">
          <cell r="G222">
            <v>0</v>
          </cell>
        </row>
        <row r="223">
          <cell r="G223">
            <v>0</v>
          </cell>
        </row>
        <row r="224">
          <cell r="G224">
            <v>0</v>
          </cell>
        </row>
        <row r="225">
          <cell r="G225">
            <v>1430500</v>
          </cell>
        </row>
        <row r="226">
          <cell r="G226">
            <v>5000</v>
          </cell>
        </row>
        <row r="227">
          <cell r="G227">
            <v>0</v>
          </cell>
        </row>
        <row r="228">
          <cell r="G228">
            <v>0</v>
          </cell>
        </row>
        <row r="229">
          <cell r="G229">
            <v>0</v>
          </cell>
        </row>
        <row r="230">
          <cell r="G230">
            <v>22205</v>
          </cell>
        </row>
        <row r="231">
          <cell r="G231">
            <v>5000</v>
          </cell>
        </row>
        <row r="232">
          <cell r="G232">
            <v>0</v>
          </cell>
        </row>
        <row r="233">
          <cell r="G233">
            <v>0</v>
          </cell>
        </row>
        <row r="234">
          <cell r="G234">
            <v>0</v>
          </cell>
        </row>
        <row r="235">
          <cell r="G235">
            <v>0</v>
          </cell>
        </row>
        <row r="236">
          <cell r="G236">
            <v>0</v>
          </cell>
        </row>
        <row r="237">
          <cell r="G237">
            <v>0</v>
          </cell>
        </row>
        <row r="238">
          <cell r="G238">
            <v>0</v>
          </cell>
        </row>
        <row r="239">
          <cell r="G239">
            <v>0</v>
          </cell>
        </row>
        <row r="240">
          <cell r="G240">
            <v>47000</v>
          </cell>
        </row>
        <row r="241">
          <cell r="G241">
            <v>0</v>
          </cell>
        </row>
        <row r="242">
          <cell r="G242">
            <v>0</v>
          </cell>
        </row>
        <row r="243">
          <cell r="G243">
            <v>0</v>
          </cell>
        </row>
        <row r="244">
          <cell r="G244">
            <v>0</v>
          </cell>
        </row>
        <row r="245">
          <cell r="G245">
            <v>15614</v>
          </cell>
        </row>
        <row r="246">
          <cell r="G246">
            <v>0</v>
          </cell>
        </row>
        <row r="247">
          <cell r="G247">
            <v>3000</v>
          </cell>
        </row>
        <row r="248">
          <cell r="G248">
            <v>0</v>
          </cell>
        </row>
        <row r="249">
          <cell r="G249">
            <v>0</v>
          </cell>
        </row>
        <row r="250">
          <cell r="G250">
            <v>36754</v>
          </cell>
        </row>
        <row r="251">
          <cell r="G251">
            <v>108000</v>
          </cell>
        </row>
        <row r="252">
          <cell r="G252">
            <v>0</v>
          </cell>
        </row>
        <row r="253">
          <cell r="G253">
            <v>31369</v>
          </cell>
        </row>
        <row r="254">
          <cell r="G254">
            <v>0</v>
          </cell>
        </row>
        <row r="255">
          <cell r="G255">
            <v>1144040</v>
          </cell>
        </row>
        <row r="256">
          <cell r="G256">
            <v>2002600</v>
          </cell>
        </row>
        <row r="257">
          <cell r="G257">
            <v>52200</v>
          </cell>
        </row>
        <row r="258">
          <cell r="G258">
            <v>10450</v>
          </cell>
        </row>
        <row r="259">
          <cell r="G259">
            <v>0</v>
          </cell>
        </row>
        <row r="260">
          <cell r="G260">
            <v>283108</v>
          </cell>
        </row>
        <row r="261">
          <cell r="G261">
            <v>0</v>
          </cell>
        </row>
        <row r="262">
          <cell r="G262">
            <v>0</v>
          </cell>
        </row>
        <row r="263">
          <cell r="G263">
            <v>1200</v>
          </cell>
        </row>
        <row r="264">
          <cell r="G264">
            <v>0</v>
          </cell>
        </row>
        <row r="265">
          <cell r="G265">
            <v>139178</v>
          </cell>
        </row>
        <row r="266">
          <cell r="G266">
            <v>0</v>
          </cell>
        </row>
        <row r="267">
          <cell r="G267">
            <v>0</v>
          </cell>
        </row>
        <row r="268">
          <cell r="G268">
            <v>1220</v>
          </cell>
        </row>
        <row r="269">
          <cell r="G269">
            <v>0</v>
          </cell>
        </row>
        <row r="270">
          <cell r="G270">
            <v>0</v>
          </cell>
        </row>
        <row r="271">
          <cell r="G271">
            <v>0</v>
          </cell>
        </row>
        <row r="272">
          <cell r="G272">
            <v>0</v>
          </cell>
        </row>
        <row r="273">
          <cell r="G273">
            <v>0</v>
          </cell>
        </row>
        <row r="274">
          <cell r="G274">
            <v>0</v>
          </cell>
        </row>
        <row r="275">
          <cell r="G275">
            <v>1241800</v>
          </cell>
        </row>
        <row r="276">
          <cell r="G276">
            <v>0</v>
          </cell>
        </row>
        <row r="277">
          <cell r="G277">
            <v>0</v>
          </cell>
        </row>
        <row r="278">
          <cell r="G278">
            <v>0</v>
          </cell>
        </row>
        <row r="279">
          <cell r="G279">
            <v>0</v>
          </cell>
        </row>
        <row r="280">
          <cell r="G280">
            <v>500</v>
          </cell>
        </row>
        <row r="281">
          <cell r="G281">
            <v>0</v>
          </cell>
        </row>
        <row r="282">
          <cell r="G282">
            <v>0</v>
          </cell>
        </row>
        <row r="283">
          <cell r="G283">
            <v>0</v>
          </cell>
        </row>
        <row r="284">
          <cell r="G284">
            <v>0</v>
          </cell>
        </row>
        <row r="285">
          <cell r="G285">
            <v>3900</v>
          </cell>
        </row>
        <row r="286">
          <cell r="G286">
            <v>0</v>
          </cell>
        </row>
        <row r="287">
          <cell r="G287">
            <v>0</v>
          </cell>
        </row>
        <row r="288">
          <cell r="G288">
            <v>0</v>
          </cell>
        </row>
        <row r="289">
          <cell r="G289">
            <v>0</v>
          </cell>
        </row>
        <row r="290">
          <cell r="G290">
            <v>173000</v>
          </cell>
        </row>
        <row r="291">
          <cell r="G291">
            <v>0</v>
          </cell>
        </row>
        <row r="292">
          <cell r="G292">
            <v>0</v>
          </cell>
        </row>
        <row r="293">
          <cell r="G293">
            <v>0</v>
          </cell>
        </row>
        <row r="294">
          <cell r="G294">
            <v>0</v>
          </cell>
        </row>
        <row r="295">
          <cell r="G295">
            <v>478287</v>
          </cell>
        </row>
        <row r="296">
          <cell r="G296">
            <v>91000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3900</v>
          </cell>
        </row>
        <row r="301">
          <cell r="G301">
            <v>0</v>
          </cell>
        </row>
        <row r="302">
          <cell r="G302">
            <v>0</v>
          </cell>
        </row>
        <row r="303">
          <cell r="G303">
            <v>0</v>
          </cell>
        </row>
        <row r="304">
          <cell r="G304">
            <v>0</v>
          </cell>
        </row>
        <row r="305">
          <cell r="G305">
            <v>200</v>
          </cell>
        </row>
        <row r="306">
          <cell r="G306">
            <v>0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0</v>
          </cell>
        </row>
        <row r="310">
          <cell r="G310">
            <v>3000</v>
          </cell>
        </row>
        <row r="311">
          <cell r="G311">
            <v>0</v>
          </cell>
        </row>
        <row r="312">
          <cell r="G312">
            <v>0</v>
          </cell>
        </row>
        <row r="313">
          <cell r="G313">
            <v>0</v>
          </cell>
        </row>
        <row r="314">
          <cell r="G314">
            <v>0</v>
          </cell>
        </row>
        <row r="315">
          <cell r="G315">
            <v>2000</v>
          </cell>
        </row>
        <row r="317">
          <cell r="G317">
            <v>0</v>
          </cell>
        </row>
        <row r="318">
          <cell r="G318">
            <v>0</v>
          </cell>
        </row>
        <row r="319">
          <cell r="G319">
            <v>0</v>
          </cell>
        </row>
        <row r="320">
          <cell r="G320">
            <v>5100</v>
          </cell>
        </row>
        <row r="321">
          <cell r="G321">
            <v>0</v>
          </cell>
        </row>
        <row r="322">
          <cell r="G322">
            <v>0</v>
          </cell>
        </row>
        <row r="323">
          <cell r="G323">
            <v>0</v>
          </cell>
        </row>
        <row r="324">
          <cell r="G324">
            <v>0</v>
          </cell>
        </row>
        <row r="325">
          <cell r="G325">
            <v>601000</v>
          </cell>
        </row>
        <row r="326">
          <cell r="G326">
            <v>0</v>
          </cell>
        </row>
        <row r="327">
          <cell r="G327">
            <v>0</v>
          </cell>
        </row>
        <row r="328">
          <cell r="G328">
            <v>0</v>
          </cell>
        </row>
        <row r="329">
          <cell r="G329">
            <v>0</v>
          </cell>
        </row>
        <row r="330">
          <cell r="G330">
            <v>0</v>
          </cell>
        </row>
        <row r="331">
          <cell r="G331">
            <v>0</v>
          </cell>
        </row>
        <row r="332">
          <cell r="G332">
            <v>0</v>
          </cell>
        </row>
        <row r="333">
          <cell r="G333">
            <v>0</v>
          </cell>
        </row>
        <row r="334">
          <cell r="G334">
            <v>0</v>
          </cell>
        </row>
        <row r="335">
          <cell r="G335">
            <v>65778</v>
          </cell>
        </row>
        <row r="336">
          <cell r="G336">
            <v>5000</v>
          </cell>
        </row>
        <row r="337">
          <cell r="G337">
            <v>0</v>
          </cell>
        </row>
        <row r="338">
          <cell r="G338">
            <v>0</v>
          </cell>
        </row>
        <row r="339">
          <cell r="G339">
            <v>0</v>
          </cell>
        </row>
        <row r="340">
          <cell r="G340">
            <v>1081827</v>
          </cell>
        </row>
        <row r="341">
          <cell r="G341">
            <v>98547</v>
          </cell>
        </row>
        <row r="342">
          <cell r="G342">
            <v>0</v>
          </cell>
        </row>
        <row r="343">
          <cell r="G343">
            <v>20000</v>
          </cell>
        </row>
        <row r="344">
          <cell r="G344">
            <v>0</v>
          </cell>
        </row>
        <row r="345">
          <cell r="G345">
            <v>111540</v>
          </cell>
        </row>
        <row r="346">
          <cell r="G346">
            <v>0</v>
          </cell>
        </row>
        <row r="347">
          <cell r="G347">
            <v>0</v>
          </cell>
        </row>
        <row r="348">
          <cell r="G348">
            <v>0</v>
          </cell>
        </row>
        <row r="349">
          <cell r="G349">
            <v>0</v>
          </cell>
        </row>
        <row r="350">
          <cell r="G350">
            <v>10500</v>
          </cell>
        </row>
        <row r="351">
          <cell r="G351">
            <v>1593</v>
          </cell>
        </row>
        <row r="352">
          <cell r="G352">
            <v>0</v>
          </cell>
        </row>
        <row r="353">
          <cell r="G353">
            <v>0</v>
          </cell>
        </row>
        <row r="354">
          <cell r="G354">
            <v>0</v>
          </cell>
        </row>
        <row r="355">
          <cell r="G355">
            <v>202000</v>
          </cell>
        </row>
        <row r="356">
          <cell r="G356">
            <v>0</v>
          </cell>
        </row>
        <row r="357">
          <cell r="G357">
            <v>0</v>
          </cell>
        </row>
        <row r="358">
          <cell r="G358">
            <v>0</v>
          </cell>
        </row>
        <row r="359">
          <cell r="G359">
            <v>0</v>
          </cell>
        </row>
        <row r="360">
          <cell r="G360">
            <v>77669</v>
          </cell>
        </row>
        <row r="361">
          <cell r="G361">
            <v>0</v>
          </cell>
        </row>
        <row r="362">
          <cell r="G362">
            <v>0</v>
          </cell>
        </row>
        <row r="363">
          <cell r="G363">
            <v>0</v>
          </cell>
        </row>
        <row r="364">
          <cell r="G364">
            <v>0</v>
          </cell>
        </row>
        <row r="365">
          <cell r="G365">
            <v>8836120</v>
          </cell>
        </row>
        <row r="366">
          <cell r="G366">
            <v>11102400</v>
          </cell>
        </row>
        <row r="367">
          <cell r="G367">
            <v>0</v>
          </cell>
        </row>
        <row r="368">
          <cell r="G368">
            <v>0</v>
          </cell>
        </row>
        <row r="369">
          <cell r="G369">
            <v>0</v>
          </cell>
        </row>
        <row r="370">
          <cell r="G370">
            <v>462031</v>
          </cell>
        </row>
        <row r="371">
          <cell r="G371">
            <v>0</v>
          </cell>
        </row>
        <row r="372">
          <cell r="G372">
            <v>0</v>
          </cell>
        </row>
        <row r="373">
          <cell r="G373">
            <v>0</v>
          </cell>
        </row>
        <row r="374">
          <cell r="G374">
            <v>0</v>
          </cell>
        </row>
        <row r="375">
          <cell r="G375">
            <v>2317855</v>
          </cell>
        </row>
        <row r="376">
          <cell r="G376">
            <v>0</v>
          </cell>
        </row>
        <row r="377">
          <cell r="G377">
            <v>0</v>
          </cell>
        </row>
        <row r="378">
          <cell r="G378">
            <v>0</v>
          </cell>
        </row>
        <row r="379">
          <cell r="G379">
            <v>0</v>
          </cell>
        </row>
        <row r="380">
          <cell r="G380">
            <v>197000</v>
          </cell>
        </row>
        <row r="381">
          <cell r="G381">
            <v>0</v>
          </cell>
        </row>
        <row r="382">
          <cell r="G382">
            <v>0</v>
          </cell>
        </row>
        <row r="383">
          <cell r="G383">
            <v>0</v>
          </cell>
        </row>
        <row r="384">
          <cell r="G384">
            <v>0</v>
          </cell>
        </row>
        <row r="385">
          <cell r="G385">
            <v>0</v>
          </cell>
        </row>
        <row r="386">
          <cell r="G386">
            <v>0</v>
          </cell>
        </row>
        <row r="387">
          <cell r="G387">
            <v>0</v>
          </cell>
        </row>
        <row r="388">
          <cell r="G388">
            <v>0</v>
          </cell>
        </row>
        <row r="389">
          <cell r="G389">
            <v>0</v>
          </cell>
        </row>
        <row r="390">
          <cell r="G390">
            <v>1814180</v>
          </cell>
        </row>
        <row r="391">
          <cell r="G391">
            <v>1012050</v>
          </cell>
        </row>
        <row r="392">
          <cell r="G392">
            <v>0</v>
          </cell>
        </row>
        <row r="393">
          <cell r="G393">
            <v>0</v>
          </cell>
        </row>
        <row r="394">
          <cell r="G394">
            <v>0</v>
          </cell>
        </row>
        <row r="395">
          <cell r="G395">
            <v>663530</v>
          </cell>
        </row>
        <row r="396">
          <cell r="G396">
            <v>0</v>
          </cell>
        </row>
        <row r="397">
          <cell r="G397">
            <v>0</v>
          </cell>
        </row>
        <row r="398">
          <cell r="G398">
            <v>0</v>
          </cell>
        </row>
        <row r="399">
          <cell r="G399">
            <v>0</v>
          </cell>
        </row>
        <row r="400">
          <cell r="G400">
            <v>0</v>
          </cell>
        </row>
        <row r="401">
          <cell r="G401">
            <v>0</v>
          </cell>
        </row>
        <row r="402">
          <cell r="G402">
            <v>0</v>
          </cell>
        </row>
        <row r="403">
          <cell r="G403">
            <v>0</v>
          </cell>
        </row>
        <row r="404">
          <cell r="G404">
            <v>0</v>
          </cell>
        </row>
        <row r="405">
          <cell r="G405">
            <v>83000</v>
          </cell>
        </row>
        <row r="406">
          <cell r="G406">
            <v>0</v>
          </cell>
        </row>
        <row r="407">
          <cell r="G407">
            <v>0</v>
          </cell>
        </row>
        <row r="408">
          <cell r="G408">
            <v>0</v>
          </cell>
        </row>
        <row r="409">
          <cell r="G409">
            <v>0</v>
          </cell>
        </row>
        <row r="410">
          <cell r="G410">
            <v>0</v>
          </cell>
        </row>
        <row r="411">
          <cell r="G411">
            <v>0</v>
          </cell>
        </row>
        <row r="412">
          <cell r="G412">
            <v>0</v>
          </cell>
        </row>
        <row r="413">
          <cell r="G413">
            <v>0</v>
          </cell>
        </row>
        <row r="414">
          <cell r="G414">
            <v>0</v>
          </cell>
        </row>
        <row r="415">
          <cell r="G415">
            <v>0</v>
          </cell>
        </row>
        <row r="416">
          <cell r="G416">
            <v>0</v>
          </cell>
        </row>
        <row r="417">
          <cell r="G417">
            <v>0</v>
          </cell>
        </row>
        <row r="418">
          <cell r="G418">
            <v>0</v>
          </cell>
        </row>
        <row r="419">
          <cell r="G419">
            <v>0</v>
          </cell>
        </row>
        <row r="420">
          <cell r="G420">
            <v>126000</v>
          </cell>
        </row>
        <row r="421">
          <cell r="G421">
            <v>0</v>
          </cell>
        </row>
        <row r="422">
          <cell r="G422">
            <v>0</v>
          </cell>
        </row>
        <row r="423">
          <cell r="G423">
            <v>0</v>
          </cell>
        </row>
        <row r="424">
          <cell r="G424">
            <v>0</v>
          </cell>
        </row>
        <row r="425">
          <cell r="G425">
            <v>20000</v>
          </cell>
        </row>
        <row r="426">
          <cell r="G426">
            <v>0</v>
          </cell>
        </row>
        <row r="427">
          <cell r="G427">
            <v>0</v>
          </cell>
        </row>
        <row r="428">
          <cell r="G428">
            <v>0</v>
          </cell>
        </row>
        <row r="429">
          <cell r="G429">
            <v>0</v>
          </cell>
        </row>
        <row r="430">
          <cell r="G430">
            <v>10950</v>
          </cell>
        </row>
        <row r="431">
          <cell r="G431">
            <v>0</v>
          </cell>
        </row>
        <row r="432">
          <cell r="G432">
            <v>0</v>
          </cell>
        </row>
        <row r="433">
          <cell r="G433">
            <v>0</v>
          </cell>
        </row>
        <row r="434">
          <cell r="G434">
            <v>0</v>
          </cell>
        </row>
        <row r="435">
          <cell r="G435">
            <v>4000</v>
          </cell>
        </row>
        <row r="436">
          <cell r="G436">
            <v>0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0</v>
          </cell>
        </row>
        <row r="440">
          <cell r="G440">
            <v>2000</v>
          </cell>
        </row>
        <row r="441">
          <cell r="G441">
            <v>216000</v>
          </cell>
        </row>
        <row r="442">
          <cell r="G442">
            <v>21065</v>
          </cell>
        </row>
        <row r="443">
          <cell r="G443">
            <v>32155</v>
          </cell>
        </row>
        <row r="444">
          <cell r="G444">
            <v>0</v>
          </cell>
        </row>
        <row r="445">
          <cell r="G445">
            <v>602985</v>
          </cell>
        </row>
        <row r="446">
          <cell r="G446">
            <v>1000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96892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4">
          <cell r="G454">
            <v>0</v>
          </cell>
        </row>
        <row r="455">
          <cell r="G455">
            <v>121306</v>
          </cell>
        </row>
        <row r="456">
          <cell r="G456">
            <v>0</v>
          </cell>
        </row>
        <row r="457">
          <cell r="G457">
            <v>0</v>
          </cell>
        </row>
        <row r="458">
          <cell r="G458">
            <v>0</v>
          </cell>
        </row>
        <row r="459">
          <cell r="G459">
            <v>0</v>
          </cell>
        </row>
        <row r="460">
          <cell r="G460">
            <v>13400</v>
          </cell>
        </row>
        <row r="461">
          <cell r="G461">
            <v>0</v>
          </cell>
        </row>
        <row r="462">
          <cell r="G462">
            <v>0</v>
          </cell>
        </row>
        <row r="463">
          <cell r="G463">
            <v>0</v>
          </cell>
        </row>
        <row r="464">
          <cell r="G464">
            <v>0</v>
          </cell>
        </row>
        <row r="465">
          <cell r="G465">
            <v>0</v>
          </cell>
        </row>
        <row r="466">
          <cell r="G466">
            <v>0</v>
          </cell>
        </row>
        <row r="467">
          <cell r="G467">
            <v>0</v>
          </cell>
        </row>
        <row r="468">
          <cell r="G468">
            <v>0</v>
          </cell>
        </row>
        <row r="469">
          <cell r="G469">
            <v>0</v>
          </cell>
        </row>
        <row r="470">
          <cell r="G470">
            <v>735221</v>
          </cell>
        </row>
        <row r="471">
          <cell r="G471">
            <v>0</v>
          </cell>
        </row>
        <row r="472">
          <cell r="G472">
            <v>0</v>
          </cell>
        </row>
        <row r="473">
          <cell r="G473">
            <v>0</v>
          </cell>
        </row>
        <row r="474">
          <cell r="G474">
            <v>0</v>
          </cell>
        </row>
        <row r="475">
          <cell r="G475">
            <v>14000</v>
          </cell>
        </row>
        <row r="476">
          <cell r="G476">
            <v>6000</v>
          </cell>
        </row>
        <row r="477">
          <cell r="G477">
            <v>0</v>
          </cell>
        </row>
        <row r="478">
          <cell r="G478">
            <v>0</v>
          </cell>
        </row>
        <row r="479">
          <cell r="G479">
            <v>0</v>
          </cell>
        </row>
        <row r="480">
          <cell r="G480">
            <v>0</v>
          </cell>
        </row>
        <row r="481">
          <cell r="G481">
            <v>0</v>
          </cell>
        </row>
        <row r="482">
          <cell r="G482">
            <v>0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5000</v>
          </cell>
        </row>
        <row r="486">
          <cell r="G486">
            <v>0</v>
          </cell>
        </row>
        <row r="487">
          <cell r="G487">
            <v>0</v>
          </cell>
        </row>
        <row r="488">
          <cell r="G488">
            <v>0</v>
          </cell>
        </row>
        <row r="489">
          <cell r="G489">
            <v>0</v>
          </cell>
        </row>
        <row r="490">
          <cell r="G490">
            <v>0</v>
          </cell>
        </row>
        <row r="491">
          <cell r="G491">
            <v>0</v>
          </cell>
        </row>
        <row r="492">
          <cell r="G492">
            <v>0</v>
          </cell>
        </row>
        <row r="493">
          <cell r="G493">
            <v>0</v>
          </cell>
        </row>
        <row r="494">
          <cell r="G494">
            <v>0</v>
          </cell>
        </row>
        <row r="495">
          <cell r="G495">
            <v>0</v>
          </cell>
        </row>
        <row r="496">
          <cell r="G496">
            <v>0</v>
          </cell>
        </row>
        <row r="497">
          <cell r="G497">
            <v>0</v>
          </cell>
        </row>
        <row r="498">
          <cell r="G498">
            <v>0</v>
          </cell>
        </row>
        <row r="499">
          <cell r="G499">
            <v>0</v>
          </cell>
        </row>
        <row r="500">
          <cell r="G500">
            <v>0</v>
          </cell>
        </row>
        <row r="501">
          <cell r="G501">
            <v>0</v>
          </cell>
        </row>
        <row r="502">
          <cell r="G502">
            <v>0</v>
          </cell>
        </row>
        <row r="503">
          <cell r="G503">
            <v>0</v>
          </cell>
        </row>
        <row r="504">
          <cell r="G504">
            <v>0</v>
          </cell>
        </row>
        <row r="505">
          <cell r="G505">
            <v>358534</v>
          </cell>
        </row>
        <row r="506">
          <cell r="G506">
            <v>0</v>
          </cell>
        </row>
        <row r="507">
          <cell r="G507">
            <v>0</v>
          </cell>
        </row>
        <row r="508">
          <cell r="G508">
            <v>0</v>
          </cell>
        </row>
        <row r="509">
          <cell r="G509">
            <v>0</v>
          </cell>
        </row>
        <row r="510">
          <cell r="G510">
            <v>41100</v>
          </cell>
        </row>
        <row r="511">
          <cell r="G511">
            <v>100000</v>
          </cell>
        </row>
        <row r="512">
          <cell r="G512">
            <v>0</v>
          </cell>
        </row>
        <row r="513">
          <cell r="G513">
            <v>0</v>
          </cell>
        </row>
        <row r="514">
          <cell r="G514">
            <v>0</v>
          </cell>
        </row>
        <row r="515">
          <cell r="G515">
            <v>15158</v>
          </cell>
        </row>
        <row r="517">
          <cell r="G517">
            <v>0</v>
          </cell>
        </row>
        <row r="518">
          <cell r="G518">
            <v>0</v>
          </cell>
        </row>
        <row r="519">
          <cell r="G519">
            <v>0</v>
          </cell>
        </row>
        <row r="520">
          <cell r="G520">
            <v>8749023</v>
          </cell>
        </row>
        <row r="521">
          <cell r="G521">
            <v>6929500</v>
          </cell>
        </row>
        <row r="522">
          <cell r="G522">
            <v>798577</v>
          </cell>
        </row>
        <row r="523">
          <cell r="G523">
            <v>592882</v>
          </cell>
        </row>
        <row r="524">
          <cell r="G524">
            <v>0</v>
          </cell>
        </row>
        <row r="525">
          <cell r="G525">
            <v>4417719</v>
          </cell>
        </row>
        <row r="526">
          <cell r="G526">
            <v>0</v>
          </cell>
        </row>
        <row r="527">
          <cell r="G527">
            <v>0</v>
          </cell>
        </row>
        <row r="528">
          <cell r="G528">
            <v>0</v>
          </cell>
        </row>
        <row r="529">
          <cell r="G529">
            <v>0</v>
          </cell>
        </row>
        <row r="530">
          <cell r="G530">
            <v>3211801</v>
          </cell>
        </row>
        <row r="531">
          <cell r="G531">
            <v>0</v>
          </cell>
        </row>
        <row r="532">
          <cell r="G532">
            <v>0</v>
          </cell>
        </row>
        <row r="533">
          <cell r="G533">
            <v>0</v>
          </cell>
        </row>
        <row r="534">
          <cell r="G534">
            <v>0</v>
          </cell>
        </row>
        <row r="535">
          <cell r="G535">
            <v>1000</v>
          </cell>
        </row>
        <row r="536">
          <cell r="G536">
            <v>0</v>
          </cell>
        </row>
        <row r="537">
          <cell r="G537">
            <v>0</v>
          </cell>
        </row>
        <row r="538">
          <cell r="G538">
            <v>0</v>
          </cell>
        </row>
        <row r="539">
          <cell r="G539">
            <v>0</v>
          </cell>
        </row>
        <row r="540">
          <cell r="G540">
            <v>35919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2000</v>
          </cell>
        </row>
        <row r="546">
          <cell r="G546">
            <v>0</v>
          </cell>
        </row>
        <row r="547">
          <cell r="G547">
            <v>0</v>
          </cell>
        </row>
        <row r="548">
          <cell r="G548">
            <v>0</v>
          </cell>
        </row>
        <row r="549">
          <cell r="G549">
            <v>0</v>
          </cell>
        </row>
        <row r="550">
          <cell r="G550">
            <v>4000</v>
          </cell>
        </row>
        <row r="551">
          <cell r="G551">
            <v>0</v>
          </cell>
        </row>
        <row r="552">
          <cell r="G552">
            <v>0</v>
          </cell>
        </row>
        <row r="553">
          <cell r="G553">
            <v>0</v>
          </cell>
        </row>
        <row r="554">
          <cell r="G554">
            <v>0</v>
          </cell>
        </row>
        <row r="555">
          <cell r="G555">
            <v>2000</v>
          </cell>
        </row>
        <row r="556">
          <cell r="G556">
            <v>0</v>
          </cell>
        </row>
        <row r="557">
          <cell r="G557">
            <v>0</v>
          </cell>
        </row>
        <row r="558">
          <cell r="G558">
            <v>0</v>
          </cell>
        </row>
        <row r="559">
          <cell r="G559">
            <v>0</v>
          </cell>
        </row>
        <row r="560">
          <cell r="G560">
            <v>13400</v>
          </cell>
        </row>
        <row r="561">
          <cell r="G561">
            <v>0</v>
          </cell>
        </row>
        <row r="562">
          <cell r="G562">
            <v>0</v>
          </cell>
        </row>
        <row r="563">
          <cell r="G563">
            <v>0</v>
          </cell>
        </row>
        <row r="564">
          <cell r="G564">
            <v>0</v>
          </cell>
        </row>
        <row r="565">
          <cell r="G565">
            <v>122100</v>
          </cell>
        </row>
        <row r="566">
          <cell r="G566">
            <v>11900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50341</v>
          </cell>
        </row>
        <row r="571">
          <cell r="G571">
            <v>0</v>
          </cell>
        </row>
        <row r="572">
          <cell r="G572">
            <v>0</v>
          </cell>
        </row>
        <row r="573">
          <cell r="G573">
            <v>0</v>
          </cell>
        </row>
        <row r="574">
          <cell r="G574">
            <v>0</v>
          </cell>
        </row>
        <row r="575">
          <cell r="G575">
            <v>7900</v>
          </cell>
        </row>
        <row r="576">
          <cell r="G576">
            <v>0</v>
          </cell>
        </row>
        <row r="577">
          <cell r="G577">
            <v>0</v>
          </cell>
        </row>
        <row r="578">
          <cell r="G578">
            <v>0</v>
          </cell>
        </row>
        <row r="579">
          <cell r="G579">
            <v>0</v>
          </cell>
        </row>
        <row r="580">
          <cell r="G580">
            <v>1000</v>
          </cell>
        </row>
        <row r="581">
          <cell r="G581">
            <v>0</v>
          </cell>
        </row>
        <row r="582">
          <cell r="G582">
            <v>0</v>
          </cell>
        </row>
        <row r="583">
          <cell r="G583">
            <v>0</v>
          </cell>
        </row>
        <row r="584">
          <cell r="G584">
            <v>0</v>
          </cell>
        </row>
        <row r="585">
          <cell r="G585">
            <v>154784</v>
          </cell>
        </row>
        <row r="586">
          <cell r="G586">
            <v>0</v>
          </cell>
        </row>
        <row r="587">
          <cell r="G587">
            <v>0</v>
          </cell>
        </row>
        <row r="588">
          <cell r="G588">
            <v>0</v>
          </cell>
        </row>
        <row r="589">
          <cell r="G589">
            <v>0</v>
          </cell>
        </row>
        <row r="590">
          <cell r="G590">
            <v>1000</v>
          </cell>
        </row>
        <row r="591">
          <cell r="G591">
            <v>0</v>
          </cell>
        </row>
        <row r="592">
          <cell r="G592">
            <v>0</v>
          </cell>
        </row>
        <row r="593">
          <cell r="G593">
            <v>0</v>
          </cell>
        </row>
        <row r="594">
          <cell r="G594">
            <v>0</v>
          </cell>
        </row>
        <row r="595">
          <cell r="G595">
            <v>0</v>
          </cell>
        </row>
        <row r="596">
          <cell r="G596">
            <v>93000</v>
          </cell>
        </row>
        <row r="597">
          <cell r="G597">
            <v>0</v>
          </cell>
        </row>
        <row r="598">
          <cell r="G598">
            <v>10000</v>
          </cell>
        </row>
        <row r="599">
          <cell r="G599">
            <v>0</v>
          </cell>
        </row>
        <row r="600">
          <cell r="G600">
            <v>2000</v>
          </cell>
        </row>
        <row r="601">
          <cell r="G601">
            <v>0</v>
          </cell>
        </row>
        <row r="602">
          <cell r="G602">
            <v>0</v>
          </cell>
        </row>
        <row r="603">
          <cell r="G603">
            <v>0</v>
          </cell>
        </row>
        <row r="604">
          <cell r="G604">
            <v>0</v>
          </cell>
        </row>
        <row r="605">
          <cell r="G605">
            <v>59740</v>
          </cell>
        </row>
        <row r="606">
          <cell r="G606">
            <v>88000</v>
          </cell>
        </row>
        <row r="607">
          <cell r="G607">
            <v>0</v>
          </cell>
        </row>
        <row r="608">
          <cell r="G608">
            <v>40000</v>
          </cell>
        </row>
        <row r="609">
          <cell r="G609">
            <v>0</v>
          </cell>
        </row>
        <row r="610">
          <cell r="G610">
            <v>6193924</v>
          </cell>
        </row>
        <row r="611">
          <cell r="G611">
            <v>93000</v>
          </cell>
        </row>
        <row r="612">
          <cell r="G612">
            <v>0</v>
          </cell>
        </row>
        <row r="613">
          <cell r="G613">
            <v>0</v>
          </cell>
        </row>
        <row r="614">
          <cell r="G614">
            <v>0</v>
          </cell>
        </row>
        <row r="615">
          <cell r="G615">
            <v>13800</v>
          </cell>
        </row>
        <row r="616">
          <cell r="G616">
            <v>0</v>
          </cell>
        </row>
        <row r="617">
          <cell r="G617">
            <v>0</v>
          </cell>
        </row>
        <row r="618">
          <cell r="G618">
            <v>1200</v>
          </cell>
        </row>
        <row r="619">
          <cell r="G619">
            <v>0</v>
          </cell>
        </row>
        <row r="620">
          <cell r="G620">
            <v>1000</v>
          </cell>
        </row>
        <row r="621">
          <cell r="G621">
            <v>0</v>
          </cell>
        </row>
        <row r="622">
          <cell r="G622">
            <v>0</v>
          </cell>
        </row>
        <row r="623">
          <cell r="G623">
            <v>0</v>
          </cell>
        </row>
        <row r="624">
          <cell r="G624">
            <v>0</v>
          </cell>
        </row>
        <row r="625">
          <cell r="G625">
            <v>1000</v>
          </cell>
        </row>
        <row r="626">
          <cell r="G626">
            <v>0</v>
          </cell>
        </row>
        <row r="627">
          <cell r="G627">
            <v>0</v>
          </cell>
        </row>
        <row r="628">
          <cell r="G628">
            <v>0</v>
          </cell>
        </row>
        <row r="629">
          <cell r="G629">
            <v>0</v>
          </cell>
        </row>
        <row r="630">
          <cell r="G630">
            <v>13000</v>
          </cell>
        </row>
        <row r="631">
          <cell r="G631">
            <v>0</v>
          </cell>
        </row>
        <row r="632">
          <cell r="G632">
            <v>0</v>
          </cell>
        </row>
        <row r="633">
          <cell r="G633">
            <v>0</v>
          </cell>
        </row>
        <row r="634">
          <cell r="G634">
            <v>0</v>
          </cell>
        </row>
        <row r="635">
          <cell r="G635">
            <v>2000</v>
          </cell>
        </row>
        <row r="636">
          <cell r="G636">
            <v>0</v>
          </cell>
        </row>
        <row r="637">
          <cell r="G637">
            <v>0</v>
          </cell>
        </row>
        <row r="638">
          <cell r="G638">
            <v>0</v>
          </cell>
        </row>
        <row r="639">
          <cell r="G639">
            <v>0</v>
          </cell>
        </row>
        <row r="640">
          <cell r="G640">
            <v>1000</v>
          </cell>
        </row>
        <row r="641">
          <cell r="G641">
            <v>0</v>
          </cell>
        </row>
        <row r="642">
          <cell r="G642">
            <v>0</v>
          </cell>
        </row>
        <row r="643">
          <cell r="G643">
            <v>0</v>
          </cell>
        </row>
        <row r="644">
          <cell r="G644">
            <v>0</v>
          </cell>
        </row>
        <row r="645">
          <cell r="G645">
            <v>1000</v>
          </cell>
        </row>
        <row r="646">
          <cell r="G646">
            <v>0</v>
          </cell>
        </row>
        <row r="647">
          <cell r="G647">
            <v>0</v>
          </cell>
        </row>
        <row r="648">
          <cell r="G648">
            <v>0</v>
          </cell>
        </row>
        <row r="649">
          <cell r="G649">
            <v>0</v>
          </cell>
        </row>
        <row r="650">
          <cell r="G650">
            <v>8200</v>
          </cell>
        </row>
        <row r="651">
          <cell r="G651">
            <v>0</v>
          </cell>
        </row>
        <row r="652">
          <cell r="G652">
            <v>0</v>
          </cell>
        </row>
        <row r="653">
          <cell r="G653">
            <v>0</v>
          </cell>
        </row>
        <row r="654">
          <cell r="G654">
            <v>0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  <sheetName val="End-94"/>
      <sheetName val="CPFs"/>
      <sheetName val="DSA"/>
      <sheetName val="EBRD"/>
      <sheetName val="IMF"/>
      <sheetName val="Debt"/>
      <sheetName val="PFP"/>
      <sheetName val="RED"/>
      <sheetName val="Ext.debt"/>
      <sheetName val="DOC"/>
      <sheetName val="Input"/>
      <sheetName val="Gas"/>
      <sheetName val="Prog"/>
      <sheetName val="UFC_TBL"/>
      <sheetName val="ControlSheet"/>
      <sheetName val="DSA_macroassump"/>
      <sheetName val="DSA-2000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  <sheetName val="PRIVATE"/>
      <sheetName val="Programa"/>
      <sheetName val="Table3"/>
      <sheetName val="FOREX-DAILY"/>
      <sheetName val="Base de Datos Proyecciones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Ext_debt1"/>
      <sheetName val="Read_Me"/>
      <sheetName val="Base_de_Datos_Proyecciones"/>
    </sheetNames>
    <sheetDataSet>
      <sheetData sheetId="0" refreshError="1">
        <row r="5">
          <cell r="C5" t="str">
            <v>Table 3.  Georgia: External financing requirements and sources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D17">
            <v>77.8</v>
          </cell>
          <cell r="H17">
            <v>77.8</v>
          </cell>
          <cell r="L17">
            <v>77.8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D18">
            <v>14</v>
          </cell>
          <cell r="L18" t="str">
            <v xml:space="preserve">-- </v>
          </cell>
          <cell r="N18">
            <v>14</v>
          </cell>
          <cell r="Q18">
            <v>14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D19">
            <v>4.8</v>
          </cell>
          <cell r="L19">
            <v>115.29999999999998</v>
          </cell>
          <cell r="M19">
            <v>4.8</v>
          </cell>
          <cell r="Q19">
            <v>4.8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D21">
            <v>12</v>
          </cell>
          <cell r="L21">
            <v>353.18227544000001</v>
          </cell>
          <cell r="N21">
            <v>12</v>
          </cell>
          <cell r="Q21">
            <v>12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1.3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20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52.3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D25">
            <v>14.7</v>
          </cell>
          <cell r="L25">
            <v>86.568710940000003</v>
          </cell>
          <cell r="Q25">
            <v>88.035017000000011</v>
          </cell>
          <cell r="R25">
            <v>14.7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14.7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20.9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60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4.4000000000000004</v>
          </cell>
          <cell r="AF29">
            <v>-9.7439999999999891</v>
          </cell>
          <cell r="AG29">
            <v>12.802999999999997</v>
          </cell>
        </row>
        <row r="30"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4.45</v>
          </cell>
          <cell r="X30">
            <v>0</v>
          </cell>
          <cell r="Y30">
            <v>0</v>
          </cell>
          <cell r="Z30">
            <v>0</v>
          </cell>
          <cell r="AA30">
            <v>4.45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15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60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25</v>
          </cell>
          <cell r="AG34">
            <v>91.244403496465026</v>
          </cell>
        </row>
        <row r="35"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13.4</v>
          </cell>
          <cell r="AG35">
            <v>304.83047379830947</v>
          </cell>
        </row>
        <row r="36"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16.5</v>
          </cell>
          <cell r="AG36">
            <v>134.45482369999996</v>
          </cell>
        </row>
        <row r="37"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 xml:space="preserve"> </v>
          </cell>
          <cell r="AF37" t="str">
            <v xml:space="preserve"> </v>
          </cell>
          <cell r="AG37">
            <v>25</v>
          </cell>
        </row>
        <row r="38"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 xml:space="preserve"> </v>
          </cell>
          <cell r="AF38" t="str">
            <v xml:space="preserve"> </v>
          </cell>
          <cell r="AG38">
            <v>15</v>
          </cell>
        </row>
        <row r="39"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40</v>
          </cell>
        </row>
        <row r="40"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25</v>
          </cell>
          <cell r="AH40" t="str">
            <v/>
          </cell>
        </row>
        <row r="41"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7.6</v>
          </cell>
          <cell r="AI41" t="str">
            <v xml:space="preserve"> </v>
          </cell>
        </row>
        <row r="42"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 t="str">
            <v/>
          </cell>
          <cell r="AH42">
            <v>15</v>
          </cell>
        </row>
        <row r="43"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 t="str">
            <v/>
          </cell>
          <cell r="AH43">
            <v>15</v>
          </cell>
        </row>
        <row r="44"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  <cell r="AH44">
            <v>40</v>
          </cell>
        </row>
        <row r="45"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0</v>
          </cell>
          <cell r="AI45">
            <v>25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  <cell r="AI46">
            <v>10</v>
          </cell>
        </row>
        <row r="47"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  <cell r="AI47">
            <v>10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  <cell r="AI48">
            <v>15</v>
          </cell>
        </row>
        <row r="49"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/>
          </cell>
          <cell r="AJ49">
            <v>10</v>
          </cell>
        </row>
        <row r="50"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  <cell r="AJ50">
            <v>20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  <cell r="AJ51">
            <v>10</v>
          </cell>
        </row>
        <row r="52"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  <cell r="AJ52">
            <v>0</v>
          </cell>
          <cell r="AK52">
            <v>20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 xml:space="preserve"> </v>
          </cell>
          <cell r="AQ133">
            <v>1</v>
          </cell>
        </row>
        <row r="134">
          <cell r="D134" t="str">
            <v>ok</v>
          </cell>
          <cell r="AP134" t="str">
            <v xml:space="preserve"> </v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 xml:space="preserve"> </v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 xml:space="preserve"> </v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" refreshError="1">
        <row r="102">
          <cell r="G102">
            <v>0</v>
          </cell>
        </row>
        <row r="174">
          <cell r="G174" t="str">
            <v>Table 2. Georgia: Balance of Payment, Summary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G175" t="str">
            <v>(In millions of US dollars)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E178">
            <v>0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G179">
            <v>11.095000000000001</v>
          </cell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E179">
            <v>12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E183">
            <v>0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E184">
            <v>0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E185">
            <v>4776268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E186">
            <v>0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E187">
            <v>47762.68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E188">
            <v>1.3819999999999999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2" refreshError="1"/>
      <sheetData sheetId="3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</sheetData>
      <sheetData sheetId="4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5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6" refreshError="1">
        <row r="2">
          <cell r="C2" t="str">
            <v>Table 33.  Georgia:  Balance of Payments</v>
          </cell>
        </row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G18">
            <v>0.3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38.75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10</v>
          </cell>
          <cell r="AA26">
            <v>0</v>
          </cell>
          <cell r="AD26" t="str">
            <v>Sources:  Georgian authorities, and Fund staff estimates.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3"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D35">
            <v>-0.5</v>
          </cell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D36">
            <v>64</v>
          </cell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D42" t="str">
            <v>--</v>
          </cell>
          <cell r="G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G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D44">
            <v>596.9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A63" t="str">
            <v>Prel.</v>
          </cell>
          <cell r="AK63">
            <v>3</v>
          </cell>
          <cell r="AL63">
            <v>3</v>
          </cell>
          <cell r="AM63">
            <v>3</v>
          </cell>
        </row>
        <row r="64"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D76">
            <v>543.6</v>
          </cell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D77">
            <v>364.8</v>
          </cell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D78">
            <v>142.6</v>
          </cell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D79">
            <v>181.2</v>
          </cell>
          <cell r="E79" t="str">
            <v xml:space="preserve"> 2/</v>
          </cell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D80">
            <v>11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D81">
            <v>7.6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D82">
            <v>22.4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D85">
            <v>10.3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D86">
            <v>79.099999999999994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D87">
            <v>0.9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7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8" refreshError="1">
        <row r="5">
          <cell r="C5" t="str">
            <v>Table.  Georgia: Projected Fund Position</v>
          </cell>
        </row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9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 t="str">
            <v>Est.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 t="str">
            <v>Projections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669.16434867175531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846.93294779845314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660.69593190985245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718.34194169505429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404.80677178157521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415.37438259343139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571.28192946721333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599.40497722551584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D17">
            <v>77.8</v>
          </cell>
          <cell r="H17">
            <v>77.8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D18">
            <v>14</v>
          </cell>
          <cell r="L18" t="str">
            <v xml:space="preserve">-- </v>
          </cell>
          <cell r="N18">
            <v>14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D19">
            <v>4.8</v>
          </cell>
          <cell r="L19">
            <v>115.29999999999998</v>
          </cell>
          <cell r="M19">
            <v>4.8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D21">
            <v>12</v>
          </cell>
          <cell r="L21">
            <v>353.18227544000001</v>
          </cell>
          <cell r="N21">
            <v>12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D25">
            <v>14.7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146.74613212707726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  <cell r="D54">
            <v>30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C57" t="str">
            <v>2/  Includes changes in commercial banks' net foreign assets, short term capital inflows, foreign direct</v>
          </cell>
          <cell r="D57">
            <v>0</v>
          </cell>
        </row>
        <row r="58">
          <cell r="C58" t="str">
            <v>investment, and errors and omissions.</v>
          </cell>
          <cell r="D58">
            <v>0</v>
          </cell>
        </row>
        <row r="59">
          <cell r="D59">
            <v>0</v>
          </cell>
        </row>
      </sheetData>
      <sheetData sheetId="10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 xml:space="preserve">                              </v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 xml:space="preserve">                                        </v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17.015000000000001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-5.126499999999993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-148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H14">
            <v>15</v>
          </cell>
          <cell r="AI14">
            <v>34.8701013478425</v>
          </cell>
          <cell r="AJ14">
            <v>0</v>
          </cell>
          <cell r="AK14">
            <v>34.8701013478425</v>
          </cell>
          <cell r="AL14">
            <v>0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121.80000000000001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93.936999999999998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167.89999999999998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H15">
            <v>15</v>
          </cell>
          <cell r="AI15">
            <v>34.8701013478425</v>
          </cell>
          <cell r="AJ15">
            <v>0</v>
          </cell>
          <cell r="AK15">
            <v>34.8701013478425</v>
          </cell>
          <cell r="AL15">
            <v>0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E16" t="str">
            <v>(2, 15)</v>
          </cell>
          <cell r="F16">
            <v>1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E18" t="str">
            <v>(2, 9)</v>
          </cell>
          <cell r="F18">
            <v>6</v>
          </cell>
          <cell r="G18">
            <v>0.3</v>
          </cell>
          <cell r="L18">
            <v>1</v>
          </cell>
          <cell r="P18">
            <v>9</v>
          </cell>
          <cell r="Q18">
            <v>4.9468750000000004</v>
          </cell>
          <cell r="U18">
            <v>3</v>
          </cell>
          <cell r="V18">
            <v>186.6</v>
          </cell>
          <cell r="Y18">
            <v>0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AF21">
            <v>0</v>
          </cell>
          <cell r="AG21">
            <v>15</v>
          </cell>
          <cell r="AH21">
            <v>15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-94.292551517035733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90.600296560974527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264.77757253431372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H23">
            <v>0</v>
          </cell>
          <cell r="AI23">
            <v>7.1981713246170758</v>
          </cell>
          <cell r="AJ23">
            <v>0</v>
          </cell>
          <cell r="AK23">
            <v>7.1981713246170758</v>
          </cell>
          <cell r="AL23">
            <v>0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112.327915659072</v>
          </cell>
          <cell r="R25">
            <v>4.6500000000000004</v>
          </cell>
          <cell r="V25">
            <v>103.56816700000002</v>
          </cell>
          <cell r="X25">
            <v>0.35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214.70000000000002</v>
          </cell>
          <cell r="AA27">
            <v>217.9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-40.724649999999968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79.174999999999983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60.956999999999994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344.28827171202232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89.562789408209255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41.069916078917899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21.273167490399771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13.801717808040767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16.449703436675524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156.69999999999999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158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173.3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D41" t="str">
            <v>ok</v>
          </cell>
          <cell r="G41">
            <v>0.7096554856883287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2.6860631547671763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2.4691615269211535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1.9760547320410489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47.179562820395603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39.678607853981596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9.2347790758080226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5.9994024358279701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1216.6878170301247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1357.4217272161641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1505.6777416447526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D45">
            <v>-0.32</v>
          </cell>
          <cell r="G45">
            <v>122.18749057469181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63.938662886737731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45.103290936163418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43.355042482016749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47.862087591629631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47.862087591629631</v>
          </cell>
        </row>
        <row r="48">
          <cell r="C48" t="str">
            <v>Sources:  State Department and  Statistics; and Fund staff estimates.</v>
          </cell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</row>
        <row r="49">
          <cell r="C49" t="str">
            <v>Sources:  State Department and  Statistics; and Fund staff estimates.</v>
          </cell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</row>
        <row r="50">
          <cell r="C50" t="str">
            <v>1/  There have been significant changes in the coverage of trade data and, as a result, caution is needed</v>
          </cell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C51" t="str">
            <v xml:space="preserve">in comparing annual totals.  </v>
          </cell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C52" t="str">
            <v>2/  Includes a valuation adjustment.</v>
          </cell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</row>
        <row r="58">
          <cell r="C58" t="str">
            <v>(In millions of U.S. dollars)</v>
          </cell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</row>
        <row r="60">
          <cell r="C60" t="str">
            <v>(In millions of U.S. dollars)</v>
          </cell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D61">
            <v>1993</v>
          </cell>
          <cell r="E61" t="str">
            <v>(3.5, 15)</v>
          </cell>
          <cell r="G61">
            <v>1994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1995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1996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1997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1998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E66">
            <v>0</v>
          </cell>
          <cell r="G66">
            <v>1003.8800042323173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E67" t="str">
            <v>(2, 7)</v>
          </cell>
          <cell r="G67">
            <v>1003.8800042323173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E68" t="str">
            <v>(2, 6)</v>
          </cell>
          <cell r="G68">
            <v>193.18917549999998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E69" t="str">
            <v>(2, 7)</v>
          </cell>
          <cell r="G69">
            <v>0.97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85.960000000000008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162.73999999999998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226.95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E70">
            <v>0</v>
          </cell>
          <cell r="G70">
            <v>40.487250000000003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116.13041999999999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189.5436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257.76420000000002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78.976500000000001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151.626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33.180119999999995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31.590599999999998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30.325200000000002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E73" t="str">
            <v>(2, 7)</v>
          </cell>
          <cell r="G73">
            <v>40.487250000000003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82.950299999999999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78.976500000000001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75.813000000000002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852.22409129249991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837.16870150253953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852.26256670475254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684.27676886382676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635.37281185990253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639.18209164426128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167.05280383613206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175.35183600514989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179.27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453.15625072582014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394.3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394.3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19.657785214241716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19.593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19.593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15.67583744337159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16.323884210491279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16.3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26.734091644261298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27.804091644261298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27.804091644261298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45.370071368401547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47.944576202201667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54.338000000000001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104.1688889449775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110.33822648415094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90.020416666666677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18.408362115294118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43.513086956284482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68.722058393824668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1.82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9.7200000000000006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9.7200000000000006</v>
          </cell>
        </row>
        <row r="91">
          <cell r="C91" t="str">
            <v>Sources:  Georgian authorities; and Fund staff estimates.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C92" t="str">
            <v>Sources:  Georgian authorities; and Fund staff estimates.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C93" t="str">
            <v>1/  Under a preliminary agreement reached in February 1995, all of Georgia's obligations to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</row>
        <row r="97">
          <cell r="C97" t="str">
            <v>reached in March 1996.</v>
          </cell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181"/>
  <sheetViews>
    <sheetView tabSelected="1" topLeftCell="B1" zoomScale="130" zoomScaleNormal="130" zoomScaleSheetLayoutView="90" workbookViewId="0">
      <pane xSplit="4" ySplit="4" topLeftCell="F5" activePane="bottomRight" state="frozen"/>
      <selection activeCell="H394" sqref="H394"/>
      <selection pane="topRight" activeCell="H394" sqref="H394"/>
      <selection pane="bottomLeft" activeCell="H394" sqref="H394"/>
      <selection pane="bottomRight" activeCell="F12" sqref="F12"/>
    </sheetView>
  </sheetViews>
  <sheetFormatPr defaultColWidth="8.85546875" defaultRowHeight="12.75"/>
  <cols>
    <col min="1" max="3" width="0" style="46" hidden="1" customWidth="1"/>
    <col min="4" max="4" width="6.28515625" style="70" customWidth="1"/>
    <col min="5" max="5" width="56.42578125" style="46" customWidth="1"/>
    <col min="6" max="6" width="12.42578125" style="46" customWidth="1"/>
    <col min="7" max="7" width="11.85546875" style="46" customWidth="1"/>
    <col min="8" max="8" width="10.85546875" style="46" customWidth="1"/>
    <col min="9" max="9" width="12.140625" style="46" customWidth="1"/>
    <col min="10" max="10" width="12.5703125" style="46" customWidth="1"/>
    <col min="11" max="16384" width="8.85546875" style="46"/>
  </cols>
  <sheetData>
    <row r="1" spans="1:10" s="43" customFormat="1" ht="15" customHeight="1">
      <c r="D1" s="56" t="s">
        <v>324</v>
      </c>
      <c r="J1" s="44"/>
    </row>
    <row r="2" spans="1:10" s="45" customFormat="1" ht="21" customHeight="1" thickBot="1">
      <c r="D2" s="57"/>
      <c r="F2" s="96" t="s">
        <v>325</v>
      </c>
      <c r="G2" s="96"/>
      <c r="H2" s="96"/>
      <c r="I2" s="96"/>
      <c r="J2" s="96"/>
    </row>
    <row r="3" spans="1:10" ht="12.75" customHeight="1" thickTop="1">
      <c r="D3" s="97" t="s">
        <v>0</v>
      </c>
      <c r="E3" s="99" t="s">
        <v>1</v>
      </c>
      <c r="F3" s="99" t="s">
        <v>2</v>
      </c>
      <c r="G3" s="101" t="s">
        <v>3</v>
      </c>
      <c r="H3" s="101"/>
      <c r="I3" s="101"/>
      <c r="J3" s="102" t="s">
        <v>4</v>
      </c>
    </row>
    <row r="4" spans="1:10" ht="30.75" customHeight="1" thickBot="1">
      <c r="A4" s="47" t="s">
        <v>5</v>
      </c>
      <c r="B4" s="47"/>
      <c r="C4" s="47"/>
      <c r="D4" s="98"/>
      <c r="E4" s="100"/>
      <c r="F4" s="100"/>
      <c r="G4" s="81" t="s">
        <v>6</v>
      </c>
      <c r="H4" s="82" t="s">
        <v>7</v>
      </c>
      <c r="I4" s="83" t="s">
        <v>8</v>
      </c>
      <c r="J4" s="103"/>
    </row>
    <row r="5" spans="1:10" ht="13.5" thickTop="1">
      <c r="A5" s="47" t="s">
        <v>9</v>
      </c>
      <c r="B5" s="47"/>
      <c r="C5" s="47"/>
      <c r="D5" s="80">
        <v>1</v>
      </c>
      <c r="E5" s="31" t="s">
        <v>10</v>
      </c>
      <c r="F5" s="1">
        <f>SUM(F6:F6)</f>
        <v>302980</v>
      </c>
      <c r="G5" s="2">
        <f>SUM(G6:G6)</f>
        <v>176000</v>
      </c>
      <c r="H5" s="3">
        <f>SUM(H6:H6)</f>
        <v>0</v>
      </c>
      <c r="I5" s="4">
        <f t="shared" ref="I5:I75" si="0">SUM(G5:H5)</f>
        <v>176000</v>
      </c>
      <c r="J5" s="84">
        <f t="shared" ref="J5:J11" si="1">F5+I5</f>
        <v>478980</v>
      </c>
    </row>
    <row r="6" spans="1:10">
      <c r="A6" s="47"/>
      <c r="B6" s="47" t="s">
        <v>43</v>
      </c>
      <c r="C6" s="47">
        <v>1</v>
      </c>
      <c r="D6" s="72">
        <v>1120</v>
      </c>
      <c r="E6" s="58" t="s">
        <v>44</v>
      </c>
      <c r="F6" s="5">
        <f>[32]Korentet!M5</f>
        <v>302980</v>
      </c>
      <c r="G6" s="6">
        <f>[32]Investimet!G5+[32]Investimet!G7+[32]Investimet!G8+[32]Investimet!G9</f>
        <v>176000</v>
      </c>
      <c r="H6" s="7">
        <f>[32]Investimet!G6</f>
        <v>0</v>
      </c>
      <c r="I6" s="8">
        <f>SUM(G6:H6)</f>
        <v>176000</v>
      </c>
      <c r="J6" s="85">
        <f t="shared" si="1"/>
        <v>478980</v>
      </c>
    </row>
    <row r="7" spans="1:10">
      <c r="A7" s="47" t="s">
        <v>9</v>
      </c>
      <c r="B7" s="47" t="s">
        <v>45</v>
      </c>
      <c r="C7" s="47"/>
      <c r="D7" s="71">
        <v>2</v>
      </c>
      <c r="E7" s="1" t="s">
        <v>11</v>
      </c>
      <c r="F7" s="1">
        <f>F8+F9</f>
        <v>1845567</v>
      </c>
      <c r="G7" s="2">
        <f>G8+G9</f>
        <v>92000</v>
      </c>
      <c r="H7" s="3">
        <f>H8+H9</f>
        <v>0</v>
      </c>
      <c r="I7" s="4">
        <f>SUM(G7:H7)</f>
        <v>92000</v>
      </c>
      <c r="J7" s="84">
        <f t="shared" si="1"/>
        <v>1937567</v>
      </c>
    </row>
    <row r="8" spans="1:10">
      <c r="A8" s="47"/>
      <c r="B8" s="47" t="s">
        <v>46</v>
      </c>
      <c r="C8" s="47">
        <v>2</v>
      </c>
      <c r="D8" s="72">
        <v>1110</v>
      </c>
      <c r="E8" s="58" t="s">
        <v>38</v>
      </c>
      <c r="F8" s="5">
        <f>[32]Korentet!M10</f>
        <v>672609</v>
      </c>
      <c r="G8" s="6">
        <f>[32]Investimet!G10+[32]Investimet!G13</f>
        <v>92000</v>
      </c>
      <c r="H8" s="7">
        <f>[32]Investimet!G11</f>
        <v>0</v>
      </c>
      <c r="I8" s="9">
        <f>SUM(G8:H8)</f>
        <v>92000</v>
      </c>
      <c r="J8" s="85">
        <f t="shared" si="1"/>
        <v>764609</v>
      </c>
    </row>
    <row r="9" spans="1:10">
      <c r="A9" s="47" t="s">
        <v>9</v>
      </c>
      <c r="B9" s="47" t="s">
        <v>47</v>
      </c>
      <c r="C9" s="47">
        <v>2</v>
      </c>
      <c r="D9" s="73">
        <v>1120</v>
      </c>
      <c r="E9" s="59" t="s">
        <v>48</v>
      </c>
      <c r="F9" s="10">
        <f>[32]Korentet!M15</f>
        <v>1172958</v>
      </c>
      <c r="G9" s="11">
        <f>+[32]Investimet!G15+[32]Investimet!G19</f>
        <v>0</v>
      </c>
      <c r="H9" s="12">
        <f>[32]Investimet!G16</f>
        <v>0</v>
      </c>
      <c r="I9" s="13">
        <f t="shared" si="0"/>
        <v>0</v>
      </c>
      <c r="J9" s="86">
        <f t="shared" si="1"/>
        <v>1172958</v>
      </c>
    </row>
    <row r="10" spans="1:10">
      <c r="A10" s="47"/>
      <c r="B10" s="47" t="s">
        <v>49</v>
      </c>
      <c r="C10" s="47"/>
      <c r="D10" s="71">
        <v>3</v>
      </c>
      <c r="E10" s="1" t="s">
        <v>12</v>
      </c>
      <c r="F10" s="1">
        <f>SUM(F11:F11)</f>
        <v>812900</v>
      </c>
      <c r="G10" s="2">
        <f>SUM(G11:G11)</f>
        <v>4500</v>
      </c>
      <c r="H10" s="3">
        <f>SUM(H11:H11)</f>
        <v>0</v>
      </c>
      <c r="I10" s="4">
        <f>SUM(G10:H10)</f>
        <v>4500</v>
      </c>
      <c r="J10" s="84">
        <f>F10+I10</f>
        <v>817400</v>
      </c>
    </row>
    <row r="11" spans="1:10">
      <c r="A11" s="47"/>
      <c r="B11" s="47" t="s">
        <v>50</v>
      </c>
      <c r="C11" s="47">
        <v>3</v>
      </c>
      <c r="D11" s="74">
        <v>1110</v>
      </c>
      <c r="E11" s="14" t="s">
        <v>38</v>
      </c>
      <c r="F11" s="15">
        <f>[32]Korentet!M20</f>
        <v>812900</v>
      </c>
      <c r="G11" s="16">
        <f>[32]Investimet!G20+[32]Investimet!G22+[32]Investimet!G23+[32]Investimet!G24</f>
        <v>4500</v>
      </c>
      <c r="H11" s="17">
        <f>[32]Investimet!G21</f>
        <v>0</v>
      </c>
      <c r="I11" s="18">
        <f>SUM(G11:H11)</f>
        <v>4500</v>
      </c>
      <c r="J11" s="87">
        <f t="shared" si="1"/>
        <v>817400</v>
      </c>
    </row>
    <row r="12" spans="1:10" s="49" customFormat="1">
      <c r="A12" s="60"/>
      <c r="B12" s="60"/>
      <c r="C12" s="60"/>
      <c r="D12" s="71">
        <v>4</v>
      </c>
      <c r="E12" s="51" t="s">
        <v>51</v>
      </c>
      <c r="F12" s="48">
        <f>SUM(F13:F21)</f>
        <v>43328820</v>
      </c>
      <c r="G12" s="48">
        <f t="shared" ref="G12:H12" si="2">SUM(G13:G21)</f>
        <v>1880778</v>
      </c>
      <c r="H12" s="48">
        <f t="shared" si="2"/>
        <v>664690</v>
      </c>
      <c r="I12" s="48">
        <f>SUM(G12:H12)</f>
        <v>2545468</v>
      </c>
      <c r="J12" s="48">
        <f>F12+I12</f>
        <v>45874288</v>
      </c>
    </row>
    <row r="13" spans="1:10">
      <c r="A13" s="47"/>
      <c r="B13" s="47"/>
      <c r="C13" s="47"/>
      <c r="D13" s="74">
        <v>1110</v>
      </c>
      <c r="E13" s="50" t="s">
        <v>38</v>
      </c>
      <c r="F13" s="15">
        <f>[32]Korentet!M25</f>
        <v>58200</v>
      </c>
      <c r="G13" s="16">
        <f>[32]Investimet!G25+[32]Investimet!G27+[32]Investimet!G28+[32]Investimet!G29</f>
        <v>98760</v>
      </c>
      <c r="H13" s="17">
        <f>[32]Investimet!G23</f>
        <v>0</v>
      </c>
      <c r="I13" s="18">
        <f>SUM(G13:H13)</f>
        <v>98760</v>
      </c>
      <c r="J13" s="87">
        <f t="shared" ref="J13:J21" si="3">F13+I13</f>
        <v>156960</v>
      </c>
    </row>
    <row r="14" spans="1:10">
      <c r="A14" s="47"/>
      <c r="B14" s="47"/>
      <c r="C14" s="47"/>
      <c r="D14" s="74">
        <v>1150</v>
      </c>
      <c r="E14" s="50" t="s">
        <v>52</v>
      </c>
      <c r="F14" s="15">
        <f>[32]Korentet!M30</f>
        <v>246676</v>
      </c>
      <c r="G14" s="16">
        <f>[32]Investimet!G30+[32]Investimet!G32+[32]Investimet!G33+[32]Investimet!G34</f>
        <v>867200</v>
      </c>
      <c r="H14" s="17">
        <f>[32]Investimet!G31</f>
        <v>0</v>
      </c>
      <c r="I14" s="18">
        <f t="shared" ref="I14:I21" si="4">SUM(G14:H14)</f>
        <v>867200</v>
      </c>
      <c r="J14" s="87">
        <f t="shared" si="3"/>
        <v>1113876</v>
      </c>
    </row>
    <row r="15" spans="1:10">
      <c r="A15" s="47"/>
      <c r="B15" s="47"/>
      <c r="C15" s="47"/>
      <c r="D15" s="74">
        <v>4130</v>
      </c>
      <c r="E15" s="50" t="s">
        <v>53</v>
      </c>
      <c r="F15" s="15">
        <f>[32]Korentet!M35</f>
        <v>769911</v>
      </c>
      <c r="G15" s="16">
        <f>[32]Investimet!G35+[32]Investimet!G37+[32]Investimet!G38+[32]Investimet!G39</f>
        <v>59714</v>
      </c>
      <c r="H15" s="17">
        <f>[32]Investimet!G36</f>
        <v>64690</v>
      </c>
      <c r="I15" s="18">
        <f t="shared" si="4"/>
        <v>124404</v>
      </c>
      <c r="J15" s="87">
        <f t="shared" si="3"/>
        <v>894315</v>
      </c>
    </row>
    <row r="16" spans="1:10">
      <c r="A16" s="47"/>
      <c r="B16" s="47"/>
      <c r="C16" s="47"/>
      <c r="D16" s="74">
        <v>4160</v>
      </c>
      <c r="E16" s="50" t="s">
        <v>54</v>
      </c>
      <c r="F16" s="15">
        <f>[32]Korentet!M40</f>
        <v>398185</v>
      </c>
      <c r="G16" s="16">
        <f>[32]Investimet!G40+[32]Investimet!G42+[32]Investimet!G43+[32]Investimet!G44</f>
        <v>8160</v>
      </c>
      <c r="H16" s="17">
        <f>[32]Investimet!G41</f>
        <v>0</v>
      </c>
      <c r="I16" s="18">
        <f t="shared" si="4"/>
        <v>8160</v>
      </c>
      <c r="J16" s="87">
        <f t="shared" si="3"/>
        <v>406345</v>
      </c>
    </row>
    <row r="17" spans="1:10">
      <c r="A17" s="47"/>
      <c r="B17" s="47"/>
      <c r="C17" s="47"/>
      <c r="D17" s="74">
        <v>10220</v>
      </c>
      <c r="E17" s="50" t="s">
        <v>55</v>
      </c>
      <c r="F17" s="15">
        <f>[32]Korentet!M45</f>
        <v>35473090</v>
      </c>
      <c r="G17" s="16">
        <f>[32]Investimet!G45+[32]Investimet!G47+[32]Investimet!G48+[32]Investimet!G49</f>
        <v>0</v>
      </c>
      <c r="H17" s="17">
        <f>[32]Investimet!G46</f>
        <v>0</v>
      </c>
      <c r="I17" s="18">
        <f t="shared" si="4"/>
        <v>0</v>
      </c>
      <c r="J17" s="87">
        <f t="shared" si="3"/>
        <v>35473090</v>
      </c>
    </row>
    <row r="18" spans="1:10">
      <c r="A18" s="47"/>
      <c r="B18" s="47"/>
      <c r="C18" s="47"/>
      <c r="D18" s="74">
        <v>10550</v>
      </c>
      <c r="E18" s="50" t="s">
        <v>56</v>
      </c>
      <c r="F18" s="15">
        <f>[32]Korentet!M50</f>
        <v>2535363</v>
      </c>
      <c r="G18" s="16">
        <f>[32]Investimet!G50+[32]Investimet!G52+[32]Investimet!G53+[32]Investimet!G54</f>
        <v>41200</v>
      </c>
      <c r="H18" s="17">
        <f>[32]Investimet!G51</f>
        <v>30000</v>
      </c>
      <c r="I18" s="18">
        <f t="shared" si="4"/>
        <v>71200</v>
      </c>
      <c r="J18" s="87">
        <f t="shared" si="3"/>
        <v>2606563</v>
      </c>
    </row>
    <row r="19" spans="1:10">
      <c r="A19" s="47"/>
      <c r="B19" s="47"/>
      <c r="C19" s="47"/>
      <c r="D19" s="74">
        <v>4170</v>
      </c>
      <c r="E19" s="50" t="s">
        <v>57</v>
      </c>
      <c r="F19" s="15">
        <f>[32]Korentet!M55</f>
        <v>259971</v>
      </c>
      <c r="G19" s="16">
        <f>[32]Investimet!G55+[32]Investimet!G57+[32]Investimet!G58+[32]Investimet!G59</f>
        <v>22000</v>
      </c>
      <c r="H19" s="17">
        <f>[32]Investimet!G56</f>
        <v>0</v>
      </c>
      <c r="I19" s="18">
        <f t="shared" si="4"/>
        <v>22000</v>
      </c>
      <c r="J19" s="87">
        <f t="shared" si="3"/>
        <v>281971</v>
      </c>
    </row>
    <row r="20" spans="1:10">
      <c r="A20" s="47"/>
      <c r="B20" s="47"/>
      <c r="C20" s="47"/>
      <c r="D20" s="74">
        <v>9240</v>
      </c>
      <c r="E20" s="50" t="s">
        <v>58</v>
      </c>
      <c r="F20" s="15">
        <f>[32]Korentet!M60</f>
        <v>3052406</v>
      </c>
      <c r="G20" s="16">
        <f>[32]Investimet!G60+[32]Investimet!G62+[32]Investimet!G63+[32]Investimet!G64</f>
        <v>213649</v>
      </c>
      <c r="H20" s="17">
        <f>[32]Investimet!G61</f>
        <v>570000</v>
      </c>
      <c r="I20" s="18">
        <f t="shared" si="4"/>
        <v>783649</v>
      </c>
      <c r="J20" s="87">
        <f t="shared" si="3"/>
        <v>3836055</v>
      </c>
    </row>
    <row r="21" spans="1:10">
      <c r="A21" s="47"/>
      <c r="B21" s="47"/>
      <c r="C21" s="47"/>
      <c r="D21" s="74">
        <v>6190</v>
      </c>
      <c r="E21" s="50" t="s">
        <v>59</v>
      </c>
      <c r="F21" s="15">
        <f>[32]Korentet!M65</f>
        <v>535018</v>
      </c>
      <c r="G21" s="16">
        <f>[32]Investimet!G65+[32]Investimet!G67+[32]Investimet!G68+[32]Investimet!G69</f>
        <v>570095</v>
      </c>
      <c r="H21" s="17">
        <f>[32]Investimet!G66</f>
        <v>0</v>
      </c>
      <c r="I21" s="18">
        <f t="shared" si="4"/>
        <v>570095</v>
      </c>
      <c r="J21" s="87">
        <f t="shared" si="3"/>
        <v>1105113</v>
      </c>
    </row>
    <row r="22" spans="1:10">
      <c r="A22" s="47"/>
      <c r="B22" s="47" t="s">
        <v>60</v>
      </c>
      <c r="C22" s="47"/>
      <c r="D22" s="71">
        <v>5</v>
      </c>
      <c r="E22" s="51" t="s">
        <v>61</v>
      </c>
      <c r="F22" s="1">
        <f>SUM(F23:F29)</f>
        <v>12107883</v>
      </c>
      <c r="G22" s="2">
        <f>SUM(G23:G29)</f>
        <v>3172738</v>
      </c>
      <c r="H22" s="2">
        <f>SUM(H23:H29)</f>
        <v>710639</v>
      </c>
      <c r="I22" s="4">
        <f>SUM(G22:H22)</f>
        <v>3883377</v>
      </c>
      <c r="J22" s="84">
        <f>F22+I22</f>
        <v>15991260</v>
      </c>
    </row>
    <row r="23" spans="1:10">
      <c r="A23" s="47"/>
      <c r="B23" s="47" t="s">
        <v>62</v>
      </c>
      <c r="C23" s="47">
        <v>5</v>
      </c>
      <c r="D23" s="75">
        <v>1110</v>
      </c>
      <c r="E23" s="19" t="s">
        <v>38</v>
      </c>
      <c r="F23" s="20">
        <f>[32]Korentet!M70</f>
        <v>505816</v>
      </c>
      <c r="G23" s="21">
        <f>+[32]Investimet!G70+[32]Investimet!G72+[32]Investimet!G73+[32]Investimet!G74</f>
        <v>7000</v>
      </c>
      <c r="H23" s="22">
        <f>+[32]Investimet!G71</f>
        <v>0</v>
      </c>
      <c r="I23" s="23">
        <f t="shared" ref="I23:I28" si="5">SUM(G23:H23)</f>
        <v>7000</v>
      </c>
      <c r="J23" s="88">
        <f t="shared" ref="J23:J29" si="6">F23+I23</f>
        <v>512816</v>
      </c>
    </row>
    <row r="24" spans="1:10">
      <c r="A24" s="47"/>
      <c r="B24" s="47" t="s">
        <v>63</v>
      </c>
      <c r="C24" s="47">
        <v>5</v>
      </c>
      <c r="D24" s="75">
        <v>4220</v>
      </c>
      <c r="E24" s="19" t="s">
        <v>64</v>
      </c>
      <c r="F24" s="20">
        <f>[32]Korentet!M75</f>
        <v>2660353</v>
      </c>
      <c r="G24" s="21">
        <f>+[32]Investimet!G75+[32]Investimet!G77+[32]Investimet!F78+[32]Investimet!G79</f>
        <v>182675</v>
      </c>
      <c r="H24" s="22">
        <f>+[32]Investimet!G76</f>
        <v>106123</v>
      </c>
      <c r="I24" s="23">
        <f t="shared" si="5"/>
        <v>288798</v>
      </c>
      <c r="J24" s="88">
        <f t="shared" si="6"/>
        <v>2949151</v>
      </c>
    </row>
    <row r="25" spans="1:10">
      <c r="A25" s="47"/>
      <c r="B25" s="47" t="s">
        <v>65</v>
      </c>
      <c r="C25" s="47">
        <v>5</v>
      </c>
      <c r="D25" s="75">
        <v>4240</v>
      </c>
      <c r="E25" s="19" t="s">
        <v>66</v>
      </c>
      <c r="F25" s="20">
        <f>[32]Korentet!M80</f>
        <v>1073476</v>
      </c>
      <c r="G25" s="21">
        <f>+[32]Investimet!G80+[32]Investimet!G82+[32]Investimet!G83+[32]Investimet!G84</f>
        <v>2355045</v>
      </c>
      <c r="H25" s="22">
        <f>+[32]Investimet!G81</f>
        <v>0</v>
      </c>
      <c r="I25" s="23">
        <f t="shared" si="5"/>
        <v>2355045</v>
      </c>
      <c r="J25" s="88">
        <f t="shared" si="6"/>
        <v>3428521</v>
      </c>
    </row>
    <row r="26" spans="1:10">
      <c r="A26" s="47" t="s">
        <v>9</v>
      </c>
      <c r="B26" s="47" t="s">
        <v>67</v>
      </c>
      <c r="C26" s="47">
        <v>5</v>
      </c>
      <c r="D26" s="75">
        <v>4250</v>
      </c>
      <c r="E26" s="19" t="s">
        <v>68</v>
      </c>
      <c r="F26" s="20">
        <f>[32]Korentet!M85</f>
        <v>6953725</v>
      </c>
      <c r="G26" s="21">
        <f>+[32]Investimet!G85+[32]Investimet!G87+[32]Investimet!G88+[32]Investimet!G89</f>
        <v>489047</v>
      </c>
      <c r="H26" s="22">
        <f>+[32]Investimet!G86</f>
        <v>597408</v>
      </c>
      <c r="I26" s="23">
        <f t="shared" si="5"/>
        <v>1086455</v>
      </c>
      <c r="J26" s="88">
        <f t="shared" si="6"/>
        <v>8040180</v>
      </c>
    </row>
    <row r="27" spans="1:10">
      <c r="A27" s="47"/>
      <c r="B27" s="47" t="s">
        <v>69</v>
      </c>
      <c r="C27" s="47">
        <v>5</v>
      </c>
      <c r="D27" s="75">
        <v>4860</v>
      </c>
      <c r="E27" s="19" t="s">
        <v>70</v>
      </c>
      <c r="F27" s="20">
        <f>[32]Korentet!M90</f>
        <v>716849</v>
      </c>
      <c r="G27" s="21">
        <f>+[32]Investimet!G90+[32]Investimet!G92+[32]Investimet!G93+[32]Investimet!G94</f>
        <v>42155</v>
      </c>
      <c r="H27" s="22">
        <f>+[32]Investimet!G91</f>
        <v>0</v>
      </c>
      <c r="I27" s="23">
        <f t="shared" si="5"/>
        <v>42155</v>
      </c>
      <c r="J27" s="88">
        <f t="shared" si="6"/>
        <v>759004</v>
      </c>
    </row>
    <row r="28" spans="1:10">
      <c r="A28" s="47"/>
      <c r="B28" s="47" t="s">
        <v>71</v>
      </c>
      <c r="C28" s="47">
        <v>5</v>
      </c>
      <c r="D28" s="75">
        <v>5470</v>
      </c>
      <c r="E28" s="19" t="s">
        <v>72</v>
      </c>
      <c r="F28" s="20">
        <f>[32]Korentet!M95</f>
        <v>18000</v>
      </c>
      <c r="G28" s="21">
        <f>+[32]Investimet!G95+[32]Investimet!G97+[32]Investimet!G98+[32]Investimet!G99</f>
        <v>7270</v>
      </c>
      <c r="H28" s="22">
        <f>+[32]Investimet!G96</f>
        <v>0</v>
      </c>
      <c r="I28" s="23">
        <f t="shared" si="5"/>
        <v>7270</v>
      </c>
      <c r="J28" s="88">
        <f>F28+I28</f>
        <v>25270</v>
      </c>
    </row>
    <row r="29" spans="1:10">
      <c r="A29" s="47"/>
      <c r="B29" s="47" t="s">
        <v>73</v>
      </c>
      <c r="C29" s="47">
        <v>5</v>
      </c>
      <c r="D29" s="75">
        <v>4230</v>
      </c>
      <c r="E29" s="19" t="s">
        <v>74</v>
      </c>
      <c r="F29" s="20">
        <f>[32]Korentet!M100</f>
        <v>179664</v>
      </c>
      <c r="G29" s="21">
        <f>+[32]Investimet!G100+[32]Investimet!G102+[32]Investimet!G103+[32]Investimet!G104</f>
        <v>89546</v>
      </c>
      <c r="H29" s="22">
        <f>+[32]Investimet!G101</f>
        <v>7108</v>
      </c>
      <c r="I29" s="23">
        <f>SUM(G29:H29)</f>
        <v>96654</v>
      </c>
      <c r="J29" s="88">
        <f t="shared" si="6"/>
        <v>276318</v>
      </c>
    </row>
    <row r="30" spans="1:10" ht="12.75" customHeight="1">
      <c r="A30" s="47"/>
      <c r="B30" s="47" t="s">
        <v>75</v>
      </c>
      <c r="C30" s="47"/>
      <c r="D30" s="71">
        <v>6</v>
      </c>
      <c r="E30" s="52" t="s">
        <v>76</v>
      </c>
      <c r="F30" s="1">
        <f t="shared" ref="F30:J30" si="7">SUM(F31:F41)</f>
        <v>8069402</v>
      </c>
      <c r="G30" s="2">
        <f>SUM(G31:G41)</f>
        <v>54558661</v>
      </c>
      <c r="H30" s="2">
        <f t="shared" si="7"/>
        <v>11863063</v>
      </c>
      <c r="I30" s="4">
        <f t="shared" si="7"/>
        <v>66421724</v>
      </c>
      <c r="J30" s="84">
        <f t="shared" si="7"/>
        <v>74491126</v>
      </c>
    </row>
    <row r="31" spans="1:10">
      <c r="A31" s="47"/>
      <c r="B31" s="47" t="s">
        <v>77</v>
      </c>
      <c r="C31" s="47">
        <v>6</v>
      </c>
      <c r="D31" s="75">
        <v>1110</v>
      </c>
      <c r="E31" s="19" t="s">
        <v>38</v>
      </c>
      <c r="F31" s="20">
        <f>[32]Korentet!M105</f>
        <v>1269994</v>
      </c>
      <c r="G31" s="21">
        <f>+[32]Investimet!G105+[32]Investimet!G107+[32]Investimet!G108+[32]Investimet!G109</f>
        <v>9000</v>
      </c>
      <c r="H31" s="22">
        <f>[32]Investimet!G106</f>
        <v>0</v>
      </c>
      <c r="I31" s="23">
        <f t="shared" si="0"/>
        <v>9000</v>
      </c>
      <c r="J31" s="88">
        <f>F31+I31</f>
        <v>1278994</v>
      </c>
    </row>
    <row r="32" spans="1:10">
      <c r="A32" s="47"/>
      <c r="B32" s="47" t="s">
        <v>78</v>
      </c>
      <c r="C32" s="47">
        <v>6</v>
      </c>
      <c r="D32" s="75">
        <v>4520</v>
      </c>
      <c r="E32" s="19" t="s">
        <v>79</v>
      </c>
      <c r="F32" s="20">
        <f>[32]Korentet!M110</f>
        <v>4721283</v>
      </c>
      <c r="G32" s="21">
        <f>+[32]Investimet!G110+[32]Investimet!G112+[32]Investimet!G113+[32]Investimet!G114</f>
        <v>34510900</v>
      </c>
      <c r="H32" s="22">
        <f>+[32]Investimet!G111</f>
        <v>5037021</v>
      </c>
      <c r="I32" s="23">
        <f t="shared" si="0"/>
        <v>39547921</v>
      </c>
      <c r="J32" s="88">
        <f t="shared" ref="J32:J48" si="8">F32+I32</f>
        <v>44269204</v>
      </c>
    </row>
    <row r="33" spans="1:10" ht="12.75" customHeight="1">
      <c r="A33" s="47" t="s">
        <v>9</v>
      </c>
      <c r="B33" s="47" t="s">
        <v>80</v>
      </c>
      <c r="C33" s="47">
        <v>6</v>
      </c>
      <c r="D33" s="75">
        <v>4540</v>
      </c>
      <c r="E33" s="19" t="s">
        <v>81</v>
      </c>
      <c r="F33" s="20">
        <f>[32]Korentet!M115</f>
        <v>143980</v>
      </c>
      <c r="G33" s="21">
        <f>+[32]Investimet!G115+[32]Investimet!G117+[32]Investimet!G118+[32]Investimet!G119</f>
        <v>27224</v>
      </c>
      <c r="H33" s="22">
        <f>+[32]Investimet!G116</f>
        <v>5334</v>
      </c>
      <c r="I33" s="23">
        <f t="shared" si="0"/>
        <v>32558</v>
      </c>
      <c r="J33" s="88">
        <f t="shared" si="8"/>
        <v>176538</v>
      </c>
    </row>
    <row r="34" spans="1:10">
      <c r="A34" s="47"/>
      <c r="B34" s="47" t="s">
        <v>82</v>
      </c>
      <c r="C34" s="47">
        <v>6</v>
      </c>
      <c r="D34" s="75">
        <v>4550</v>
      </c>
      <c r="E34" s="19" t="s">
        <v>83</v>
      </c>
      <c r="F34" s="20">
        <f>[32]Korentet!M120</f>
        <v>515640</v>
      </c>
      <c r="G34" s="21">
        <f>+[32]Investimet!G120+[32]Investimet!G122+[32]Investimet!G123+[32]Investimet!G124</f>
        <v>525000</v>
      </c>
      <c r="H34" s="22">
        <f>+[32]Investimet!G121</f>
        <v>2619704</v>
      </c>
      <c r="I34" s="23">
        <f t="shared" si="0"/>
        <v>3144704</v>
      </c>
      <c r="J34" s="88">
        <f t="shared" si="8"/>
        <v>3660344</v>
      </c>
    </row>
    <row r="35" spans="1:10">
      <c r="A35" s="47"/>
      <c r="B35" s="47" t="s">
        <v>84</v>
      </c>
      <c r="C35" s="47">
        <v>6</v>
      </c>
      <c r="D35" s="75">
        <v>4560</v>
      </c>
      <c r="E35" s="19" t="s">
        <v>85</v>
      </c>
      <c r="F35" s="20">
        <f>[32]Korentet!M125</f>
        <v>29570</v>
      </c>
      <c r="G35" s="21">
        <f>+[32]Investimet!G125+[32]Investimet!G127+[32]Investimet!G128+[32]Investimet!G129</f>
        <v>7001958</v>
      </c>
      <c r="H35" s="22">
        <f>+[32]Investimet!G126</f>
        <v>0</v>
      </c>
      <c r="I35" s="23">
        <f>SUM(G35:H35)</f>
        <v>7001958</v>
      </c>
      <c r="J35" s="88">
        <f>F35+I35</f>
        <v>7031528</v>
      </c>
    </row>
    <row r="36" spans="1:10">
      <c r="A36" s="47"/>
      <c r="B36" s="47" t="s">
        <v>86</v>
      </c>
      <c r="C36" s="47">
        <v>6</v>
      </c>
      <c r="D36" s="75">
        <v>4610</v>
      </c>
      <c r="E36" s="19" t="s">
        <v>87</v>
      </c>
      <c r="F36" s="20">
        <f>[32]Korentet!M130</f>
        <v>0</v>
      </c>
      <c r="G36" s="21">
        <f>[32]Investimet!G130+[32]Investimet!G132+[32]Investimet!G133+[32]Investimet!G134</f>
        <v>0</v>
      </c>
      <c r="H36" s="22">
        <f>[32]Investimet!G131</f>
        <v>0</v>
      </c>
      <c r="I36" s="23">
        <f>SUM(G36:H36)</f>
        <v>0</v>
      </c>
      <c r="J36" s="88">
        <f>F36+I36</f>
        <v>0</v>
      </c>
    </row>
    <row r="37" spans="1:10">
      <c r="A37" s="47"/>
      <c r="B37" s="47" t="s">
        <v>88</v>
      </c>
      <c r="C37" s="47">
        <v>6</v>
      </c>
      <c r="D37" s="75">
        <v>6370</v>
      </c>
      <c r="E37" s="19" t="s">
        <v>89</v>
      </c>
      <c r="F37" s="20">
        <f>[32]Korentet!M135</f>
        <v>566470</v>
      </c>
      <c r="G37" s="21">
        <f>+[32]Investimet!G135+[32]Investimet!G137+[32]Investimet!G138+[32]Investimet!G139</f>
        <v>11825665</v>
      </c>
      <c r="H37" s="22">
        <f>+[32]Investimet!G136</f>
        <v>2638004</v>
      </c>
      <c r="I37" s="23">
        <f t="shared" si="0"/>
        <v>14463669</v>
      </c>
      <c r="J37" s="88">
        <f t="shared" si="8"/>
        <v>15030139</v>
      </c>
    </row>
    <row r="38" spans="1:10">
      <c r="A38" s="47"/>
      <c r="B38" s="47" t="s">
        <v>90</v>
      </c>
      <c r="C38" s="47">
        <v>6</v>
      </c>
      <c r="D38" s="75">
        <v>4320</v>
      </c>
      <c r="E38" s="19" t="s">
        <v>91</v>
      </c>
      <c r="F38" s="20">
        <f>[32]Korentet!M140</f>
        <v>45524</v>
      </c>
      <c r="G38" s="21">
        <f>[32]Investimet!G140+[32]Investimet!G142+[32]Investimet!G143+[32]Investimet!G144</f>
        <v>448700</v>
      </c>
      <c r="H38" s="22">
        <f>[32]Investimet!G141</f>
        <v>1563000</v>
      </c>
      <c r="I38" s="23">
        <f t="shared" ref="I38:I40" si="9">SUM(G38:H38)</f>
        <v>2011700</v>
      </c>
      <c r="J38" s="88">
        <f t="shared" si="8"/>
        <v>2057224</v>
      </c>
    </row>
    <row r="39" spans="1:10">
      <c r="A39" s="47"/>
      <c r="B39" s="47" t="s">
        <v>92</v>
      </c>
      <c r="C39" s="47">
        <v>6</v>
      </c>
      <c r="D39" s="75">
        <v>4430</v>
      </c>
      <c r="E39" s="19" t="s">
        <v>93</v>
      </c>
      <c r="F39" s="20">
        <f>[32]Korentet!M145</f>
        <v>305162</v>
      </c>
      <c r="G39" s="21">
        <f>[32]Investimet!G145+[32]Investimet!G147+[32]Investimet!G148+[32]Investimet!G149</f>
        <v>139406</v>
      </c>
      <c r="H39" s="22">
        <f>[32]Investimet!G146</f>
        <v>0</v>
      </c>
      <c r="I39" s="23">
        <f>SUM(G39:H39)</f>
        <v>139406</v>
      </c>
      <c r="J39" s="88">
        <f t="shared" si="8"/>
        <v>444568</v>
      </c>
    </row>
    <row r="40" spans="1:10">
      <c r="A40" s="47"/>
      <c r="B40" s="47" t="s">
        <v>94</v>
      </c>
      <c r="C40" s="47">
        <v>6</v>
      </c>
      <c r="D40" s="75">
        <v>4440</v>
      </c>
      <c r="E40" s="19" t="s">
        <v>95</v>
      </c>
      <c r="F40" s="20">
        <f>[32]Korentet!M150</f>
        <v>384756</v>
      </c>
      <c r="G40" s="21">
        <f>[32]Investimet!G150+[32]Investimet!G152+[32]Investimet!G153+[32]Investimet!G154</f>
        <v>18750</v>
      </c>
      <c r="H40" s="22">
        <f>[32]Investimet!G151</f>
        <v>0</v>
      </c>
      <c r="I40" s="23">
        <f t="shared" si="9"/>
        <v>18750</v>
      </c>
      <c r="J40" s="88">
        <f t="shared" si="8"/>
        <v>403506</v>
      </c>
    </row>
    <row r="41" spans="1:10">
      <c r="A41" s="47"/>
      <c r="B41" s="47" t="s">
        <v>96</v>
      </c>
      <c r="C41" s="47">
        <v>6</v>
      </c>
      <c r="D41" s="75">
        <v>6180</v>
      </c>
      <c r="E41" s="19" t="s">
        <v>97</v>
      </c>
      <c r="F41" s="20">
        <f>[32]Korentet!M155</f>
        <v>87023</v>
      </c>
      <c r="G41" s="21">
        <f>[32]Investimet!G155+[32]Investimet!G157+[32]Investimet!G158+[32]Investimet!G159</f>
        <v>52058</v>
      </c>
      <c r="H41" s="22">
        <f>[32]Investimet!G156</f>
        <v>0</v>
      </c>
      <c r="I41" s="23">
        <f>SUM(G41:H41)</f>
        <v>52058</v>
      </c>
      <c r="J41" s="88">
        <f t="shared" si="8"/>
        <v>139081</v>
      </c>
    </row>
    <row r="42" spans="1:10">
      <c r="A42" s="47"/>
      <c r="B42" s="47" t="s">
        <v>98</v>
      </c>
      <c r="C42" s="47"/>
      <c r="D42" s="71">
        <v>10</v>
      </c>
      <c r="E42" s="52" t="s">
        <v>99</v>
      </c>
      <c r="F42" s="1">
        <f>SUM(F43:F48)</f>
        <v>8634077</v>
      </c>
      <c r="G42" s="2">
        <f>SUM(G43:G48)</f>
        <v>1314894</v>
      </c>
      <c r="H42" s="3">
        <f>SUM(H43:H48)</f>
        <v>491000</v>
      </c>
      <c r="I42" s="4">
        <f>SUM(G42:H42)</f>
        <v>1805894</v>
      </c>
      <c r="J42" s="84">
        <f>F42+I42</f>
        <v>10439971</v>
      </c>
    </row>
    <row r="43" spans="1:10">
      <c r="A43" s="47"/>
      <c r="B43" s="47" t="s">
        <v>100</v>
      </c>
      <c r="C43" s="47">
        <v>10</v>
      </c>
      <c r="D43" s="75">
        <v>1110</v>
      </c>
      <c r="E43" s="19" t="s">
        <v>38</v>
      </c>
      <c r="F43" s="20">
        <f>[32]Korentet!M160</f>
        <v>900630</v>
      </c>
      <c r="G43" s="21">
        <f>+[32]Investimet!G160+[32]Investimet!G162+[32]Investimet!G163+[32]Investimet!G164</f>
        <v>35000</v>
      </c>
      <c r="H43" s="22">
        <f>+[32]Investimet!G161</f>
        <v>455000</v>
      </c>
      <c r="I43" s="23">
        <f t="shared" si="0"/>
        <v>490000</v>
      </c>
      <c r="J43" s="88">
        <f t="shared" si="8"/>
        <v>1390630</v>
      </c>
    </row>
    <row r="44" spans="1:10">
      <c r="A44" s="47"/>
      <c r="B44" s="47" t="s">
        <v>101</v>
      </c>
      <c r="C44" s="47">
        <v>10</v>
      </c>
      <c r="D44" s="75">
        <v>1120</v>
      </c>
      <c r="E44" s="19" t="s">
        <v>102</v>
      </c>
      <c r="F44" s="20">
        <f>[32]Korentet!M165</f>
        <v>481136</v>
      </c>
      <c r="G44" s="21">
        <f>+[32]Investimet!G165+[32]Investimet!G167+[32]Investimet!G168+[32]Investimet!G169</f>
        <v>0</v>
      </c>
      <c r="H44" s="22">
        <f>+[32]Investimet!G166</f>
        <v>0</v>
      </c>
      <c r="I44" s="23">
        <f t="shared" si="0"/>
        <v>0</v>
      </c>
      <c r="J44" s="88">
        <f t="shared" si="8"/>
        <v>481136</v>
      </c>
    </row>
    <row r="45" spans="1:10">
      <c r="A45" s="47"/>
      <c r="B45" s="47" t="s">
        <v>103</v>
      </c>
      <c r="C45" s="47">
        <v>10</v>
      </c>
      <c r="D45" s="75">
        <v>1130</v>
      </c>
      <c r="E45" s="19" t="s">
        <v>104</v>
      </c>
      <c r="F45" s="20">
        <f>[32]Korentet!M170</f>
        <v>532600</v>
      </c>
      <c r="G45" s="21">
        <f>+[32]Investimet!G170+[32]Investimet!G172+[32]Investimet!G173+[32]Investimet!G174</f>
        <v>1155000</v>
      </c>
      <c r="H45" s="22">
        <f>+[32]Investimet!G171</f>
        <v>7000</v>
      </c>
      <c r="I45" s="23">
        <f t="shared" si="0"/>
        <v>1162000</v>
      </c>
      <c r="J45" s="88">
        <f t="shared" si="8"/>
        <v>1694600</v>
      </c>
    </row>
    <row r="46" spans="1:10">
      <c r="A46" s="47"/>
      <c r="B46" s="47" t="s">
        <v>105</v>
      </c>
      <c r="C46" s="47">
        <v>10</v>
      </c>
      <c r="D46" s="75">
        <v>1140</v>
      </c>
      <c r="E46" s="19" t="s">
        <v>106</v>
      </c>
      <c r="F46" s="20">
        <f>[32]Korentet!M175</f>
        <v>2658634</v>
      </c>
      <c r="G46" s="21">
        <f>+[32]Investimet!G175+[32]Investimet!G177+[32]Investimet!G178+[32]Investimet!G179</f>
        <v>30423</v>
      </c>
      <c r="H46" s="22">
        <f>+[32]Investimet!G176</f>
        <v>0</v>
      </c>
      <c r="I46" s="23">
        <f t="shared" si="0"/>
        <v>30423</v>
      </c>
      <c r="J46" s="88">
        <f t="shared" si="8"/>
        <v>2689057</v>
      </c>
    </row>
    <row r="47" spans="1:10">
      <c r="A47" s="47" t="s">
        <v>9</v>
      </c>
      <c r="B47" s="47" t="s">
        <v>107</v>
      </c>
      <c r="C47" s="47">
        <v>10</v>
      </c>
      <c r="D47" s="75">
        <v>1150</v>
      </c>
      <c r="E47" s="61" t="s">
        <v>108</v>
      </c>
      <c r="F47" s="20">
        <f>[32]Korentet!M180</f>
        <v>3882487</v>
      </c>
      <c r="G47" s="21">
        <f>[32]Investimet!G180+[32]Investimet!G182+[32]Investimet!G183+[32]Investimet!G184</f>
        <v>79971</v>
      </c>
      <c r="H47" s="22">
        <f>[32]Investimet!G181</f>
        <v>29000</v>
      </c>
      <c r="I47" s="23">
        <f t="shared" si="0"/>
        <v>108971</v>
      </c>
      <c r="J47" s="88">
        <f t="shared" si="8"/>
        <v>3991458</v>
      </c>
    </row>
    <row r="48" spans="1:10">
      <c r="A48" s="47"/>
      <c r="B48" s="47" t="s">
        <v>109</v>
      </c>
      <c r="C48" s="47">
        <v>10</v>
      </c>
      <c r="D48" s="75">
        <v>1160</v>
      </c>
      <c r="E48" s="61" t="s">
        <v>110</v>
      </c>
      <c r="F48" s="20">
        <f>[32]Korentet!M185</f>
        <v>178590</v>
      </c>
      <c r="G48" s="21">
        <f>[32]Investimet!G185+[32]Investimet!G187+[32]Investimet!G188+[32]Investimet!G189</f>
        <v>14500</v>
      </c>
      <c r="H48" s="22">
        <f>[32]Investimet!G186</f>
        <v>0</v>
      </c>
      <c r="I48" s="23">
        <f t="shared" si="0"/>
        <v>14500</v>
      </c>
      <c r="J48" s="88">
        <f t="shared" si="8"/>
        <v>193090</v>
      </c>
    </row>
    <row r="49" spans="1:10">
      <c r="A49" s="47"/>
      <c r="B49" s="47" t="s">
        <v>111</v>
      </c>
      <c r="C49" s="47"/>
      <c r="D49" s="71">
        <v>11</v>
      </c>
      <c r="E49" s="52" t="s">
        <v>112</v>
      </c>
      <c r="F49" s="1">
        <f>SUM(F50:F54)</f>
        <v>55619497</v>
      </c>
      <c r="G49" s="2">
        <f t="shared" ref="G49:H49" si="10">SUM(G50:G54)</f>
        <v>4321975</v>
      </c>
      <c r="H49" s="3">
        <f t="shared" si="10"/>
        <v>400000</v>
      </c>
      <c r="I49" s="4">
        <f>SUM(G49:H49)</f>
        <v>4721975</v>
      </c>
      <c r="J49" s="84">
        <f>F49+I49</f>
        <v>60341472</v>
      </c>
    </row>
    <row r="50" spans="1:10">
      <c r="A50" s="47"/>
      <c r="B50" s="47" t="s">
        <v>113</v>
      </c>
      <c r="C50" s="47">
        <v>11</v>
      </c>
      <c r="D50" s="75">
        <v>1110</v>
      </c>
      <c r="E50" s="19" t="s">
        <v>38</v>
      </c>
      <c r="F50" s="20">
        <f>[32]Korentet!M190</f>
        <v>1053200</v>
      </c>
      <c r="G50" s="21">
        <f>+[32]Investimet!G190+[32]Investimet!G192+[32]Investimet!G193+[32]Investimet!G194</f>
        <v>0</v>
      </c>
      <c r="H50" s="22">
        <f>+[32]Investimet!G191</f>
        <v>0</v>
      </c>
      <c r="I50" s="23">
        <f t="shared" ref="I50:I54" si="11">SUM(G50:H50)</f>
        <v>0</v>
      </c>
      <c r="J50" s="88">
        <f t="shared" ref="J50:J54" si="12">F50+I50</f>
        <v>1053200</v>
      </c>
    </row>
    <row r="51" spans="1:10">
      <c r="A51" s="47"/>
      <c r="B51" s="47" t="s">
        <v>114</v>
      </c>
      <c r="C51" s="47">
        <v>11</v>
      </c>
      <c r="D51" s="75">
        <v>9120</v>
      </c>
      <c r="E51" s="19" t="s">
        <v>115</v>
      </c>
      <c r="F51" s="20">
        <f>[32]Korentet!M195</f>
        <v>33505397</v>
      </c>
      <c r="G51" s="21">
        <f>+[32]Investimet!G195+[32]Investimet!G197+[32]Investimet!G198+[32]Investimet!G199</f>
        <v>1440231</v>
      </c>
      <c r="H51" s="22">
        <f>+[32]Investimet!G196</f>
        <v>0</v>
      </c>
      <c r="I51" s="23">
        <f t="shared" si="11"/>
        <v>1440231</v>
      </c>
      <c r="J51" s="88">
        <f t="shared" si="12"/>
        <v>34945628</v>
      </c>
    </row>
    <row r="52" spans="1:10">
      <c r="A52" s="47"/>
      <c r="B52" s="47" t="s">
        <v>116</v>
      </c>
      <c r="C52" s="47">
        <v>11</v>
      </c>
      <c r="D52" s="75">
        <v>9230</v>
      </c>
      <c r="E52" s="19" t="s">
        <v>117</v>
      </c>
      <c r="F52" s="20">
        <f>[32]Korentet!M200</f>
        <v>8671500</v>
      </c>
      <c r="G52" s="21">
        <f>+[32]Investimet!G200+[32]Investimet!G202+[32]Investimet!G203+[32]Investimet!G204</f>
        <v>1498408</v>
      </c>
      <c r="H52" s="22">
        <f>+[32]Investimet!G201</f>
        <v>0</v>
      </c>
      <c r="I52" s="23">
        <f t="shared" si="11"/>
        <v>1498408</v>
      </c>
      <c r="J52" s="88">
        <f t="shared" si="12"/>
        <v>10169908</v>
      </c>
    </row>
    <row r="53" spans="1:10">
      <c r="A53" s="47"/>
      <c r="B53" s="47" t="s">
        <v>118</v>
      </c>
      <c r="C53" s="47">
        <v>11</v>
      </c>
      <c r="D53" s="75">
        <v>9450</v>
      </c>
      <c r="E53" s="19" t="s">
        <v>119</v>
      </c>
      <c r="F53" s="20">
        <f>[32]Korentet!M205</f>
        <v>11550000</v>
      </c>
      <c r="G53" s="21">
        <f>+[32]Investimet!G205+[32]Investimet!G207+[32]Investimet!G208+[32]Investimet!G209</f>
        <v>1131000</v>
      </c>
      <c r="H53" s="22">
        <f>+[32]Investimet!G206</f>
        <v>100000</v>
      </c>
      <c r="I53" s="23">
        <f t="shared" si="11"/>
        <v>1231000</v>
      </c>
      <c r="J53" s="88">
        <f t="shared" si="12"/>
        <v>12781000</v>
      </c>
    </row>
    <row r="54" spans="1:10">
      <c r="A54" s="47"/>
      <c r="B54" s="47" t="s">
        <v>120</v>
      </c>
      <c r="C54" s="47">
        <v>11</v>
      </c>
      <c r="D54" s="76">
        <v>9770</v>
      </c>
      <c r="E54" s="62" t="s">
        <v>121</v>
      </c>
      <c r="F54" s="10">
        <f>[32]Korentet!M210</f>
        <v>839400</v>
      </c>
      <c r="G54" s="11">
        <f>+[32]Investimet!G210+[32]Investimet!G212+[32]Investimet!G213+[32]Investimet!G214</f>
        <v>252336</v>
      </c>
      <c r="H54" s="12">
        <f>+[32]Investimet!G211</f>
        <v>300000</v>
      </c>
      <c r="I54" s="13">
        <f t="shared" si="11"/>
        <v>552336</v>
      </c>
      <c r="J54" s="86">
        <f t="shared" si="12"/>
        <v>1391736</v>
      </c>
    </row>
    <row r="55" spans="1:10">
      <c r="A55" s="47"/>
      <c r="B55" s="47" t="s">
        <v>122</v>
      </c>
      <c r="C55" s="47"/>
      <c r="D55" s="71">
        <v>12</v>
      </c>
      <c r="E55" s="52" t="s">
        <v>123</v>
      </c>
      <c r="F55" s="1">
        <f>SUM(F56:F61)</f>
        <v>5760135</v>
      </c>
      <c r="G55" s="1">
        <f>SUM(G56:G61)</f>
        <v>1777790</v>
      </c>
      <c r="H55" s="1">
        <f>SUM(H56:H61)</f>
        <v>33000</v>
      </c>
      <c r="I55" s="1">
        <f>SUM(G55:H55)</f>
        <v>1810790</v>
      </c>
      <c r="J55" s="84">
        <f>F55+I55</f>
        <v>7570925</v>
      </c>
    </row>
    <row r="56" spans="1:10">
      <c r="A56" s="47"/>
      <c r="B56" s="47" t="s">
        <v>124</v>
      </c>
      <c r="C56" s="47">
        <v>12</v>
      </c>
      <c r="D56" s="75">
        <v>1110</v>
      </c>
      <c r="E56" s="19" t="s">
        <v>38</v>
      </c>
      <c r="F56" s="20">
        <f>[32]Korentet!M215</f>
        <v>556568</v>
      </c>
      <c r="G56" s="21">
        <f>+[32]Investimet!G215+[32]Investimet!G217+[32]Investimet!G218+[32]Investimet!G219</f>
        <v>0</v>
      </c>
      <c r="H56" s="22">
        <f>+[32]Investimet!G216</f>
        <v>0</v>
      </c>
      <c r="I56" s="23">
        <f t="shared" ref="I56:I61" si="13">SUM(G56:H56)</f>
        <v>0</v>
      </c>
      <c r="J56" s="88">
        <f t="shared" ref="J56:J61" si="14">F56+I56</f>
        <v>556568</v>
      </c>
    </row>
    <row r="57" spans="1:10">
      <c r="A57" s="47"/>
      <c r="B57" s="47" t="s">
        <v>125</v>
      </c>
      <c r="C57" s="47">
        <v>12</v>
      </c>
      <c r="D57" s="75">
        <v>8220</v>
      </c>
      <c r="E57" s="19" t="s">
        <v>126</v>
      </c>
      <c r="F57" s="20">
        <f>[32]Korentet!M220</f>
        <v>845527</v>
      </c>
      <c r="G57" s="21">
        <f>+[32]Investimet!G220+[32]Investimet!G222+[32]Investimet!G223+[32]Investimet!G224</f>
        <v>278085</v>
      </c>
      <c r="H57" s="22">
        <f>+[32]Investimet!G221</f>
        <v>23000</v>
      </c>
      <c r="I57" s="23">
        <f t="shared" si="13"/>
        <v>301085</v>
      </c>
      <c r="J57" s="88">
        <f t="shared" si="14"/>
        <v>1146612</v>
      </c>
    </row>
    <row r="58" spans="1:10">
      <c r="A58" s="47"/>
      <c r="B58" s="47" t="s">
        <v>127</v>
      </c>
      <c r="C58" s="47">
        <v>12</v>
      </c>
      <c r="D58" s="75">
        <v>8230</v>
      </c>
      <c r="E58" s="19" t="s">
        <v>128</v>
      </c>
      <c r="F58" s="20">
        <f>[32]Korentet!M225</f>
        <v>1620066</v>
      </c>
      <c r="G58" s="21">
        <f>+[32]Investimet!G225+[32]Investimet!G227+[32]Investimet!G228+[32]Investimet!G229</f>
        <v>1430500</v>
      </c>
      <c r="H58" s="22">
        <f>+[32]Investimet!G226</f>
        <v>5000</v>
      </c>
      <c r="I58" s="23">
        <f t="shared" si="13"/>
        <v>1435500</v>
      </c>
      <c r="J58" s="88">
        <f t="shared" si="14"/>
        <v>3055566</v>
      </c>
    </row>
    <row r="59" spans="1:10">
      <c r="A59" s="47"/>
      <c r="B59" s="47" t="s">
        <v>129</v>
      </c>
      <c r="C59" s="47">
        <v>26</v>
      </c>
      <c r="D59" s="75">
        <v>4760</v>
      </c>
      <c r="E59" s="19" t="s">
        <v>130</v>
      </c>
      <c r="F59" s="20">
        <f>[32]Korentet!M230</f>
        <v>909520</v>
      </c>
      <c r="G59" s="21">
        <f>+[32]Investimet!G230+[32]Investimet!G232+[32]Investimet!G233+[32]Investimet!G234</f>
        <v>22205</v>
      </c>
      <c r="H59" s="22">
        <f>+[32]Investimet!G231</f>
        <v>5000</v>
      </c>
      <c r="I59" s="23">
        <f t="shared" si="13"/>
        <v>27205</v>
      </c>
      <c r="J59" s="88">
        <f t="shared" si="14"/>
        <v>936725</v>
      </c>
    </row>
    <row r="60" spans="1:10">
      <c r="A60" s="47"/>
      <c r="B60" s="47" t="s">
        <v>131</v>
      </c>
      <c r="C60" s="47">
        <v>11</v>
      </c>
      <c r="D60" s="75">
        <v>8140</v>
      </c>
      <c r="E60" s="19" t="s">
        <v>132</v>
      </c>
      <c r="F60" s="20">
        <f>[32]Korentet!M235</f>
        <v>1608100</v>
      </c>
      <c r="G60" s="21">
        <f>+[32]Investimet!G235+[32]Investimet!G237+[32]Investimet!G238+[32]Investimet!G239</f>
        <v>0</v>
      </c>
      <c r="H60" s="22">
        <f>+[32]Investimet!G236</f>
        <v>0</v>
      </c>
      <c r="I60" s="23">
        <f t="shared" si="13"/>
        <v>0</v>
      </c>
      <c r="J60" s="88">
        <f t="shared" si="14"/>
        <v>1608100</v>
      </c>
    </row>
    <row r="61" spans="1:10">
      <c r="A61" s="47"/>
      <c r="B61" s="47" t="s">
        <v>133</v>
      </c>
      <c r="C61" s="47">
        <v>87</v>
      </c>
      <c r="D61" s="75">
        <v>8610</v>
      </c>
      <c r="E61" s="19" t="s">
        <v>134</v>
      </c>
      <c r="F61" s="20">
        <f>[32]Korentet!M240</f>
        <v>220354</v>
      </c>
      <c r="G61" s="21">
        <f>+[32]Investimet!G240+[32]Investimet!G242+[32]Investimet!G243+[32]Investimet!G244</f>
        <v>47000</v>
      </c>
      <c r="H61" s="22">
        <f>+[32]Investimet!G241</f>
        <v>0</v>
      </c>
      <c r="I61" s="23">
        <f t="shared" si="13"/>
        <v>47000</v>
      </c>
      <c r="J61" s="88">
        <f t="shared" si="14"/>
        <v>267354</v>
      </c>
    </row>
    <row r="62" spans="1:10">
      <c r="A62" s="47"/>
      <c r="B62" s="47" t="s">
        <v>135</v>
      </c>
      <c r="C62" s="47"/>
      <c r="D62" s="71">
        <v>13</v>
      </c>
      <c r="E62" s="52" t="s">
        <v>322</v>
      </c>
      <c r="F62" s="1">
        <f>SUM(F63:F68)</f>
        <v>78539815</v>
      </c>
      <c r="G62" s="2">
        <f>SUM(G63:G68)</f>
        <v>1718133</v>
      </c>
      <c r="H62" s="3">
        <f>SUM(H63:H68)</f>
        <v>2110600</v>
      </c>
      <c r="I62" s="4">
        <f>SUM(G62:H62)</f>
        <v>3828733</v>
      </c>
      <c r="J62" s="84">
        <f>F62+I62</f>
        <v>82368548</v>
      </c>
    </row>
    <row r="63" spans="1:10">
      <c r="A63" s="47"/>
      <c r="B63" s="47" t="s">
        <v>136</v>
      </c>
      <c r="C63" s="47">
        <v>13</v>
      </c>
      <c r="D63" s="75">
        <v>1110</v>
      </c>
      <c r="E63" s="19" t="s">
        <v>38</v>
      </c>
      <c r="F63" s="20">
        <f>[32]Korentet!M245</f>
        <v>398953</v>
      </c>
      <c r="G63" s="21">
        <f>+[32]Investimet!G245+[32]Investimet!G247+[32]Investimet!G248+[32]Investimet!G249</f>
        <v>18614</v>
      </c>
      <c r="H63" s="22">
        <f>+[32]Investimet!G246</f>
        <v>0</v>
      </c>
      <c r="I63" s="23">
        <f>SUM(G63:H63)</f>
        <v>18614</v>
      </c>
      <c r="J63" s="88">
        <f t="shared" ref="J63:J109" si="15">F63+I63</f>
        <v>417567</v>
      </c>
    </row>
    <row r="64" spans="1:10">
      <c r="A64" s="47"/>
      <c r="B64" s="47" t="s">
        <v>137</v>
      </c>
      <c r="C64" s="47">
        <v>13</v>
      </c>
      <c r="D64" s="75">
        <v>7220</v>
      </c>
      <c r="E64" s="19" t="s">
        <v>138</v>
      </c>
      <c r="F64" s="20">
        <f>[32]Korentet!M250</f>
        <v>4962445</v>
      </c>
      <c r="G64" s="21">
        <f>+[32]Investimet!G250+[32]Investimet!G252+[32]Investimet!G253+[32]Investimet!G254</f>
        <v>68123</v>
      </c>
      <c r="H64" s="22">
        <f>+[32]Investimet!G251</f>
        <v>108000</v>
      </c>
      <c r="I64" s="23">
        <f t="shared" si="0"/>
        <v>176123</v>
      </c>
      <c r="J64" s="88">
        <f t="shared" si="15"/>
        <v>5138568</v>
      </c>
    </row>
    <row r="65" spans="1:10">
      <c r="A65" s="47" t="s">
        <v>9</v>
      </c>
      <c r="B65" s="47" t="s">
        <v>139</v>
      </c>
      <c r="C65" s="47">
        <v>13</v>
      </c>
      <c r="D65" s="75">
        <v>7330</v>
      </c>
      <c r="E65" s="19" t="s">
        <v>140</v>
      </c>
      <c r="F65" s="20">
        <f>[32]Korentet!M255</f>
        <v>38965265</v>
      </c>
      <c r="G65" s="21">
        <f>+[32]Investimet!G255+[32]Investimet!G257+[32]Investimet!G258+[32]Investimet!G259</f>
        <v>1206690</v>
      </c>
      <c r="H65" s="22">
        <f>+[32]Investimet!G256</f>
        <v>2002600</v>
      </c>
      <c r="I65" s="23">
        <f t="shared" si="0"/>
        <v>3209290</v>
      </c>
      <c r="J65" s="88">
        <f t="shared" si="15"/>
        <v>42174555</v>
      </c>
    </row>
    <row r="66" spans="1:10">
      <c r="A66" s="47"/>
      <c r="B66" s="47" t="s">
        <v>141</v>
      </c>
      <c r="C66" s="47">
        <v>13</v>
      </c>
      <c r="D66" s="75">
        <v>7450</v>
      </c>
      <c r="E66" s="19" t="s">
        <v>142</v>
      </c>
      <c r="F66" s="20">
        <f>[32]Korentet!M260</f>
        <v>4230040</v>
      </c>
      <c r="G66" s="21">
        <f>+[32]Investimet!G260+[32]Investimet!G262+[32]Investimet!G263+[32]Investimet!G264</f>
        <v>284308</v>
      </c>
      <c r="H66" s="22">
        <f>+[32]Investimet!G261</f>
        <v>0</v>
      </c>
      <c r="I66" s="23">
        <f t="shared" si="0"/>
        <v>284308</v>
      </c>
      <c r="J66" s="88">
        <f t="shared" si="15"/>
        <v>4514348</v>
      </c>
    </row>
    <row r="67" spans="1:10">
      <c r="A67" s="47" t="s">
        <v>9</v>
      </c>
      <c r="B67" s="47" t="s">
        <v>143</v>
      </c>
      <c r="C67" s="47">
        <v>13</v>
      </c>
      <c r="D67" s="75">
        <v>10430</v>
      </c>
      <c r="E67" s="19" t="s">
        <v>144</v>
      </c>
      <c r="F67" s="20">
        <f>[32]Korentet!M265</f>
        <v>28538761</v>
      </c>
      <c r="G67" s="21">
        <f>+[32]Investimet!G265+[32]Investimet!G267+[32]Investimet!G268+[32]Investimet!G269</f>
        <v>140398</v>
      </c>
      <c r="H67" s="22">
        <f>+[32]Investimet!G266</f>
        <v>0</v>
      </c>
      <c r="I67" s="23">
        <f t="shared" ref="I67" si="16">SUM(G67:H67)</f>
        <v>140398</v>
      </c>
      <c r="J67" s="88">
        <f t="shared" si="15"/>
        <v>28679159</v>
      </c>
    </row>
    <row r="68" spans="1:10">
      <c r="A68" s="47"/>
      <c r="B68" s="47" t="s">
        <v>145</v>
      </c>
      <c r="C68" s="47">
        <v>13</v>
      </c>
      <c r="D68" s="77">
        <v>1190</v>
      </c>
      <c r="E68" s="63" t="s">
        <v>146</v>
      </c>
      <c r="F68" s="20">
        <f>[32]Korentet!M270</f>
        <v>1444351</v>
      </c>
      <c r="G68" s="21">
        <f>+[32]Investimet!G270+[32]Investimet!G272+[32]Investimet!G273+[32]Investimet!G274</f>
        <v>0</v>
      </c>
      <c r="H68" s="22">
        <f>+[32]Investimet!G271</f>
        <v>0</v>
      </c>
      <c r="I68" s="13">
        <f>SUM(G68:H68)</f>
        <v>0</v>
      </c>
      <c r="J68" s="86">
        <f>F68+I68</f>
        <v>1444351</v>
      </c>
    </row>
    <row r="69" spans="1:10">
      <c r="A69" s="47"/>
      <c r="B69" s="47" t="s">
        <v>147</v>
      </c>
      <c r="C69" s="47"/>
      <c r="D69" s="71">
        <v>14</v>
      </c>
      <c r="E69" s="52" t="s">
        <v>13</v>
      </c>
      <c r="F69" s="1">
        <f>SUM(F70:F78)</f>
        <v>13522572</v>
      </c>
      <c r="G69" s="1">
        <f>SUM(G70:G78)</f>
        <v>1906587</v>
      </c>
      <c r="H69" s="1">
        <f>SUM(H70:H78)</f>
        <v>91000</v>
      </c>
      <c r="I69" s="1">
        <f>SUM(I70:I78)</f>
        <v>1997587</v>
      </c>
      <c r="J69" s="84">
        <f t="shared" si="15"/>
        <v>15520159</v>
      </c>
    </row>
    <row r="70" spans="1:10">
      <c r="A70" s="47"/>
      <c r="B70" s="47" t="s">
        <v>148</v>
      </c>
      <c r="C70" s="47">
        <v>14</v>
      </c>
      <c r="D70" s="75">
        <v>1110</v>
      </c>
      <c r="E70" s="19" t="s">
        <v>38</v>
      </c>
      <c r="F70" s="20">
        <f>[32]Korentet!M275</f>
        <v>1432166</v>
      </c>
      <c r="G70" s="21">
        <f>+[32]Investimet!G275+[32]Investimet!G277+[32]Investimet!G278+[32]Investimet!G279</f>
        <v>1241800</v>
      </c>
      <c r="H70" s="22">
        <f>+[32]Investimet!G276</f>
        <v>0</v>
      </c>
      <c r="I70" s="23">
        <f t="shared" si="0"/>
        <v>1241800</v>
      </c>
      <c r="J70" s="88">
        <f t="shared" si="15"/>
        <v>2673966</v>
      </c>
    </row>
    <row r="71" spans="1:10">
      <c r="A71" s="47"/>
      <c r="B71" s="47" t="s">
        <v>149</v>
      </c>
      <c r="C71" s="47">
        <v>14</v>
      </c>
      <c r="D71" s="75">
        <v>3310</v>
      </c>
      <c r="E71" s="19" t="s">
        <v>150</v>
      </c>
      <c r="F71" s="20">
        <f>[32]Korentet!M280</f>
        <v>101450</v>
      </c>
      <c r="G71" s="21">
        <f>[32]Investimet!G280+[32]Investimet!G282+[32]Investimet!G283+[32]Investimet!G284</f>
        <v>500</v>
      </c>
      <c r="H71" s="22">
        <f>[32]Investimet!G281</f>
        <v>0</v>
      </c>
      <c r="I71" s="23">
        <f>SUM(G71:H71)</f>
        <v>500</v>
      </c>
      <c r="J71" s="88">
        <f>F71+I71</f>
        <v>101950</v>
      </c>
    </row>
    <row r="72" spans="1:10">
      <c r="A72" s="47"/>
      <c r="B72" s="47" t="s">
        <v>151</v>
      </c>
      <c r="C72" s="47">
        <v>14</v>
      </c>
      <c r="D72" s="75">
        <v>1120</v>
      </c>
      <c r="E72" s="19" t="s">
        <v>152</v>
      </c>
      <c r="F72" s="20">
        <f>[32]Korentet!M285</f>
        <v>51916</v>
      </c>
      <c r="G72" s="21">
        <f>+[32]Investimet!G285+[32]Investimet!G287+[32]Investimet!G288+[32]Investimet!G289</f>
        <v>3900</v>
      </c>
      <c r="H72" s="22">
        <f>+[32]Investimet!G286</f>
        <v>0</v>
      </c>
      <c r="I72" s="23">
        <f t="shared" si="0"/>
        <v>3900</v>
      </c>
      <c r="J72" s="88">
        <f t="shared" si="15"/>
        <v>55816</v>
      </c>
    </row>
    <row r="73" spans="1:10">
      <c r="A73" s="47" t="s">
        <v>9</v>
      </c>
      <c r="B73" s="47" t="s">
        <v>153</v>
      </c>
      <c r="C73" s="47">
        <v>14</v>
      </c>
      <c r="D73" s="75">
        <v>1130</v>
      </c>
      <c r="E73" s="19" t="s">
        <v>154</v>
      </c>
      <c r="F73" s="20">
        <f>[32]Korentet!M290</f>
        <v>105850</v>
      </c>
      <c r="G73" s="21">
        <f>+[32]Investimet!G290+[32]Investimet!G292+[32]Investimet!G293+[32]Investimet!G294</f>
        <v>173000</v>
      </c>
      <c r="H73" s="22">
        <f>+[32]Investimet!G291</f>
        <v>0</v>
      </c>
      <c r="I73" s="23">
        <f t="shared" si="0"/>
        <v>173000</v>
      </c>
      <c r="J73" s="88">
        <f t="shared" si="15"/>
        <v>278850</v>
      </c>
    </row>
    <row r="74" spans="1:10">
      <c r="A74" s="47"/>
      <c r="B74" s="47" t="s">
        <v>155</v>
      </c>
      <c r="C74" s="47">
        <v>14</v>
      </c>
      <c r="D74" s="75">
        <v>3440</v>
      </c>
      <c r="E74" s="19" t="s">
        <v>156</v>
      </c>
      <c r="F74" s="20">
        <f>[32]Korentet!M295</f>
        <v>8944240</v>
      </c>
      <c r="G74" s="21">
        <f>+[32]Investimet!G295+[32]Investimet!G297+[32]Investimet!G298+[32]Investimet!G299</f>
        <v>478287</v>
      </c>
      <c r="H74" s="22">
        <f>+[32]Investimet!G296</f>
        <v>91000</v>
      </c>
      <c r="I74" s="23">
        <f t="shared" si="0"/>
        <v>569287</v>
      </c>
      <c r="J74" s="88">
        <f t="shared" si="15"/>
        <v>9513527</v>
      </c>
    </row>
    <row r="75" spans="1:10">
      <c r="A75" s="47"/>
      <c r="B75" s="47" t="s">
        <v>157</v>
      </c>
      <c r="C75" s="47">
        <v>14</v>
      </c>
      <c r="D75" s="75">
        <v>3350</v>
      </c>
      <c r="E75" s="19" t="s">
        <v>158</v>
      </c>
      <c r="F75" s="20">
        <f>[32]Korentet!M300</f>
        <v>292776</v>
      </c>
      <c r="G75" s="21">
        <f>+[32]Investimet!G300+[32]Investimet!G302+[32]Investimet!G303+[32]Investimet!G304</f>
        <v>3900</v>
      </c>
      <c r="H75" s="22">
        <f>+[32]Investimet!G301</f>
        <v>0</v>
      </c>
      <c r="I75" s="23">
        <f t="shared" si="0"/>
        <v>3900</v>
      </c>
      <c r="J75" s="88">
        <f t="shared" si="15"/>
        <v>296676</v>
      </c>
    </row>
    <row r="76" spans="1:10">
      <c r="A76" s="47"/>
      <c r="B76" s="47" t="s">
        <v>159</v>
      </c>
      <c r="C76" s="47">
        <v>14</v>
      </c>
      <c r="D76" s="76">
        <v>1160</v>
      </c>
      <c r="E76" s="62" t="s">
        <v>160</v>
      </c>
      <c r="F76" s="10">
        <f>[32]Korentet!M305</f>
        <v>18440</v>
      </c>
      <c r="G76" s="11">
        <f>+[32]Investimet!G305+[32]Investimet!G307+[32]Investimet!G308+[32]Investimet!G309</f>
        <v>200</v>
      </c>
      <c r="H76" s="12">
        <f>+[32]Investimet!G306</f>
        <v>0</v>
      </c>
      <c r="I76" s="13">
        <f t="shared" ref="I76:I118" si="17">SUM(G76:H76)</f>
        <v>200</v>
      </c>
      <c r="J76" s="86">
        <f t="shared" si="15"/>
        <v>18640</v>
      </c>
    </row>
    <row r="77" spans="1:10">
      <c r="A77" s="47"/>
      <c r="B77" s="47" t="s">
        <v>161</v>
      </c>
      <c r="C77" s="47">
        <v>14</v>
      </c>
      <c r="D77" s="76">
        <v>1180</v>
      </c>
      <c r="E77" s="64" t="s">
        <v>162</v>
      </c>
      <c r="F77" s="10">
        <f>[32]Korentet!M310</f>
        <v>2365846</v>
      </c>
      <c r="G77" s="11">
        <f>[32]Investimet!G310+[32]Investimet!G312+[32]Investimet!G313+[32]Investimet!G314</f>
        <v>3000</v>
      </c>
      <c r="H77" s="12">
        <f>[32]Investimet!G311</f>
        <v>0</v>
      </c>
      <c r="I77" s="13">
        <f t="shared" si="17"/>
        <v>3000</v>
      </c>
      <c r="J77" s="86">
        <f t="shared" si="15"/>
        <v>2368846</v>
      </c>
    </row>
    <row r="78" spans="1:10">
      <c r="A78" s="47"/>
      <c r="B78" s="47" t="s">
        <v>163</v>
      </c>
      <c r="C78" s="47">
        <v>14</v>
      </c>
      <c r="D78" s="77">
        <v>3490</v>
      </c>
      <c r="E78" s="63" t="s">
        <v>164</v>
      </c>
      <c r="F78" s="20">
        <f>[32]Korentet!M315</f>
        <v>209888</v>
      </c>
      <c r="G78" s="21">
        <f>[32]Investimet!G315+[32]Investimet!G317+[32]Investimet!G318+[32]Investimet!G319</f>
        <v>2000</v>
      </c>
      <c r="H78" s="22">
        <f>[32]Investimet!G311</f>
        <v>0</v>
      </c>
      <c r="I78" s="13">
        <f>SUM(G78:H78)</f>
        <v>2000</v>
      </c>
      <c r="J78" s="86">
        <f t="shared" si="15"/>
        <v>211888</v>
      </c>
    </row>
    <row r="79" spans="1:10">
      <c r="A79" s="47"/>
      <c r="B79" s="47" t="s">
        <v>165</v>
      </c>
      <c r="C79" s="47"/>
      <c r="D79" s="71">
        <v>15</v>
      </c>
      <c r="E79" s="52" t="s">
        <v>166</v>
      </c>
      <c r="F79" s="1">
        <f>F80+F81+F82</f>
        <v>3203400</v>
      </c>
      <c r="G79" s="1">
        <f t="shared" ref="G79:J79" si="18">G80+G81+G82</f>
        <v>606100</v>
      </c>
      <c r="H79" s="1">
        <f t="shared" si="18"/>
        <v>0</v>
      </c>
      <c r="I79" s="1">
        <f t="shared" si="18"/>
        <v>606100</v>
      </c>
      <c r="J79" s="1">
        <f t="shared" si="18"/>
        <v>3809500</v>
      </c>
    </row>
    <row r="80" spans="1:10">
      <c r="A80" s="47"/>
      <c r="B80" s="47" t="s">
        <v>167</v>
      </c>
      <c r="C80" s="47">
        <v>15</v>
      </c>
      <c r="D80" s="75">
        <v>1110</v>
      </c>
      <c r="E80" s="19" t="s">
        <v>38</v>
      </c>
      <c r="F80" s="20">
        <f>[32]Korentet!M320</f>
        <v>289590</v>
      </c>
      <c r="G80" s="21">
        <f>+[32]Investimet!G320+[32]Investimet!G322+[32]Investimet!G323+[32]Investimet!G324</f>
        <v>5100</v>
      </c>
      <c r="H80" s="22">
        <f>[32]Investimet!G321</f>
        <v>0</v>
      </c>
      <c r="I80" s="23">
        <f t="shared" si="17"/>
        <v>5100</v>
      </c>
      <c r="J80" s="88">
        <f>F80+I80</f>
        <v>294690</v>
      </c>
    </row>
    <row r="81" spans="1:10">
      <c r="A81" s="47"/>
      <c r="B81" s="47" t="s">
        <v>168</v>
      </c>
      <c r="C81" s="47">
        <v>15</v>
      </c>
      <c r="D81" s="76">
        <v>1120</v>
      </c>
      <c r="E81" s="62" t="s">
        <v>169</v>
      </c>
      <c r="F81" s="10">
        <f>[32]Korentet!M325</f>
        <v>2612230</v>
      </c>
      <c r="G81" s="11">
        <f>+[32]Investimet!G325+[32]Investimet!G327+[32]Investimet!G328+[32]Investimet!G329</f>
        <v>601000</v>
      </c>
      <c r="H81" s="12">
        <f>+[32]Investimet!G326</f>
        <v>0</v>
      </c>
      <c r="I81" s="13">
        <f>SUM(G81:H81)</f>
        <v>601000</v>
      </c>
      <c r="J81" s="86">
        <f t="shared" si="15"/>
        <v>3213230</v>
      </c>
    </row>
    <row r="82" spans="1:10">
      <c r="A82" s="47"/>
      <c r="B82" s="47" t="s">
        <v>170</v>
      </c>
      <c r="C82" s="47">
        <v>15</v>
      </c>
      <c r="D82" s="76">
        <v>1130</v>
      </c>
      <c r="E82" s="62" t="s">
        <v>171</v>
      </c>
      <c r="F82" s="20">
        <f>[32]Korentet!M330</f>
        <v>301580</v>
      </c>
      <c r="G82" s="21">
        <f>[32]Investimet!G330+[32]Investimet!G332+[32]Investimet!G333+[32]Investimet!G334</f>
        <v>0</v>
      </c>
      <c r="H82" s="22">
        <f>+[32]Investimet!G331</f>
        <v>0</v>
      </c>
      <c r="I82" s="13">
        <f>SUM(G82:H82)</f>
        <v>0</v>
      </c>
      <c r="J82" s="86">
        <f t="shared" si="15"/>
        <v>301580</v>
      </c>
    </row>
    <row r="83" spans="1:10">
      <c r="A83" s="47"/>
      <c r="B83" s="47" t="s">
        <v>172</v>
      </c>
      <c r="C83" s="47"/>
      <c r="D83" s="71">
        <v>16</v>
      </c>
      <c r="E83" s="52" t="s">
        <v>14</v>
      </c>
      <c r="F83" s="1">
        <f>SUM(F84:F88)</f>
        <v>29806576</v>
      </c>
      <c r="G83" s="2">
        <f>SUM(G84:G88)</f>
        <v>1491645</v>
      </c>
      <c r="H83" s="3">
        <f>SUM(H84:H88)</f>
        <v>105140</v>
      </c>
      <c r="I83" s="4">
        <f>SUM(G83:H83)</f>
        <v>1596785</v>
      </c>
      <c r="J83" s="84">
        <f t="shared" si="15"/>
        <v>31403361</v>
      </c>
    </row>
    <row r="84" spans="1:10">
      <c r="A84" s="47"/>
      <c r="B84" s="47" t="s">
        <v>173</v>
      </c>
      <c r="C84" s="47">
        <v>16</v>
      </c>
      <c r="D84" s="75">
        <v>1110</v>
      </c>
      <c r="E84" s="19" t="s">
        <v>38</v>
      </c>
      <c r="F84" s="20">
        <f>[32]Korentet!M335</f>
        <v>2178105</v>
      </c>
      <c r="G84" s="21">
        <f>+[32]Investimet!G335+[32]Investimet!G337+[32]Investimet!G338+[32]Investimet!G339</f>
        <v>65778</v>
      </c>
      <c r="H84" s="22">
        <f>+[32]Investimet!G336</f>
        <v>5000</v>
      </c>
      <c r="I84" s="23">
        <f>SUM(G84:H84)</f>
        <v>70778</v>
      </c>
      <c r="J84" s="88">
        <f t="shared" si="15"/>
        <v>2248883</v>
      </c>
    </row>
    <row r="85" spans="1:10">
      <c r="A85" s="47"/>
      <c r="B85" s="47" t="s">
        <v>174</v>
      </c>
      <c r="C85" s="47">
        <v>16</v>
      </c>
      <c r="D85" s="75">
        <v>3140</v>
      </c>
      <c r="E85" s="19" t="s">
        <v>175</v>
      </c>
      <c r="F85" s="20">
        <f>[32]Korentet!M340</f>
        <v>23633812</v>
      </c>
      <c r="G85" s="21">
        <f>+[32]Investimet!G340+[32]Investimet!G342+[32]Investimet!G343+[32]Investimet!G344</f>
        <v>1101827</v>
      </c>
      <c r="H85" s="22">
        <f>+[32]Investimet!G341</f>
        <v>98547</v>
      </c>
      <c r="I85" s="23">
        <f t="shared" si="17"/>
        <v>1200374</v>
      </c>
      <c r="J85" s="88">
        <f t="shared" si="15"/>
        <v>24834186</v>
      </c>
    </row>
    <row r="86" spans="1:10">
      <c r="A86" s="47" t="s">
        <v>9</v>
      </c>
      <c r="B86" s="47" t="s">
        <v>176</v>
      </c>
      <c r="C86" s="47">
        <v>16</v>
      </c>
      <c r="D86" s="75">
        <v>3150</v>
      </c>
      <c r="E86" s="19" t="s">
        <v>177</v>
      </c>
      <c r="F86" s="20">
        <f>[32]Korentet!M345</f>
        <v>2559500</v>
      </c>
      <c r="G86" s="21">
        <f>+[32]Investimet!G345+[32]Investimet!G347+[32]Investimet!G348+[32]Investimet!G349</f>
        <v>111540</v>
      </c>
      <c r="H86" s="22">
        <f>+[32]Investimet!G346</f>
        <v>0</v>
      </c>
      <c r="I86" s="23">
        <f t="shared" si="17"/>
        <v>111540</v>
      </c>
      <c r="J86" s="88">
        <f t="shared" si="15"/>
        <v>2671040</v>
      </c>
    </row>
    <row r="87" spans="1:10">
      <c r="A87" s="47"/>
      <c r="B87" s="47" t="s">
        <v>178</v>
      </c>
      <c r="C87" s="47">
        <v>16</v>
      </c>
      <c r="D87" s="75">
        <v>1160</v>
      </c>
      <c r="E87" s="19" t="s">
        <v>179</v>
      </c>
      <c r="F87" s="20">
        <f>[32]Korentet!M350</f>
        <v>670417</v>
      </c>
      <c r="G87" s="21">
        <f>+[32]Investimet!G350+[32]Investimet!G352+[32]Investimet!G353+[32]Investimet!G354</f>
        <v>10500</v>
      </c>
      <c r="H87" s="22">
        <f>[32]Investimet!G351</f>
        <v>1593</v>
      </c>
      <c r="I87" s="23">
        <f>SUM(G87:H87)</f>
        <v>12093</v>
      </c>
      <c r="J87" s="88">
        <f t="shared" si="15"/>
        <v>682510</v>
      </c>
    </row>
    <row r="88" spans="1:10">
      <c r="A88" s="47"/>
      <c r="B88" s="47" t="s">
        <v>180</v>
      </c>
      <c r="C88" s="47">
        <v>16</v>
      </c>
      <c r="D88" s="75">
        <v>1170</v>
      </c>
      <c r="E88" s="19" t="s">
        <v>181</v>
      </c>
      <c r="F88" s="20">
        <f>[32]Korentet!M355</f>
        <v>764742</v>
      </c>
      <c r="G88" s="21">
        <f>+[32]Investimet!G355+[32]Investimet!G357+[32]Investimet!G358+[32]Investimet!G359</f>
        <v>202000</v>
      </c>
      <c r="H88" s="22">
        <f>+[32]Investimet!G356</f>
        <v>0</v>
      </c>
      <c r="I88" s="23">
        <f>SUM(G88:H88)</f>
        <v>202000</v>
      </c>
      <c r="J88" s="88">
        <f t="shared" si="15"/>
        <v>966742</v>
      </c>
    </row>
    <row r="89" spans="1:10">
      <c r="A89" s="47"/>
      <c r="B89" s="47" t="s">
        <v>182</v>
      </c>
      <c r="C89" s="47"/>
      <c r="D89" s="71">
        <v>17</v>
      </c>
      <c r="E89" s="52" t="s">
        <v>15</v>
      </c>
      <c r="F89" s="1">
        <f>SUM(F90:F96)</f>
        <v>27318520</v>
      </c>
      <c r="G89" s="2">
        <f>SUM(G90:G96)</f>
        <v>13704855</v>
      </c>
      <c r="H89" s="3">
        <f>SUM(H90:H96)</f>
        <v>12114450</v>
      </c>
      <c r="I89" s="4">
        <f>SUM(G89:H89)</f>
        <v>25819305</v>
      </c>
      <c r="J89" s="84">
        <f>F89+I89</f>
        <v>53137825</v>
      </c>
    </row>
    <row r="90" spans="1:10">
      <c r="A90" s="47"/>
      <c r="B90" s="47" t="s">
        <v>183</v>
      </c>
      <c r="C90" s="47">
        <v>17</v>
      </c>
      <c r="D90" s="75">
        <v>1110</v>
      </c>
      <c r="E90" s="19" t="s">
        <v>38</v>
      </c>
      <c r="F90" s="20">
        <f>[32]Korentet!M360</f>
        <v>1589300</v>
      </c>
      <c r="G90" s="21">
        <f>+[32]Investimet!G360+[32]Investimet!G362+[32]Investimet!G363+[32]Investimet!G364</f>
        <v>77669</v>
      </c>
      <c r="H90" s="22">
        <f>[32]Investimet!G361</f>
        <v>0</v>
      </c>
      <c r="I90" s="23">
        <f t="shared" si="17"/>
        <v>77669</v>
      </c>
      <c r="J90" s="88">
        <f>F90+I90</f>
        <v>1666969</v>
      </c>
    </row>
    <row r="91" spans="1:10">
      <c r="A91" s="47"/>
      <c r="B91" s="47" t="s">
        <v>184</v>
      </c>
      <c r="C91" s="47">
        <v>17</v>
      </c>
      <c r="D91" s="75">
        <v>2120</v>
      </c>
      <c r="E91" s="19" t="s">
        <v>185</v>
      </c>
      <c r="F91" s="20">
        <f>[32]Korentet!M365</f>
        <v>9072884</v>
      </c>
      <c r="G91" s="21">
        <f>+[32]Investimet!G365+[32]Investimet!G367+[32]Investimet!G368+[32]Investimet!G369</f>
        <v>8836120</v>
      </c>
      <c r="H91" s="22">
        <f>+[32]Investimet!G366</f>
        <v>11102400</v>
      </c>
      <c r="I91" s="23">
        <f t="shared" si="17"/>
        <v>19938520</v>
      </c>
      <c r="J91" s="88">
        <f t="shared" si="15"/>
        <v>29011404</v>
      </c>
    </row>
    <row r="92" spans="1:10">
      <c r="A92" s="47"/>
      <c r="B92" s="47" t="s">
        <v>186</v>
      </c>
      <c r="C92" s="47">
        <v>17</v>
      </c>
      <c r="D92" s="75">
        <v>9430</v>
      </c>
      <c r="E92" s="19" t="s">
        <v>187</v>
      </c>
      <c r="F92" s="20">
        <f>[32]Korentet!M370</f>
        <v>980500</v>
      </c>
      <c r="G92" s="21">
        <f>+[32]Investimet!G370+[32]Investimet!G372+[32]Investimet!G373+[32]Investimet!G374</f>
        <v>462031</v>
      </c>
      <c r="H92" s="22">
        <f>+[32]Investimet!G371</f>
        <v>0</v>
      </c>
      <c r="I92" s="23">
        <f t="shared" si="17"/>
        <v>462031</v>
      </c>
      <c r="J92" s="88">
        <f t="shared" si="15"/>
        <v>1442531</v>
      </c>
    </row>
    <row r="93" spans="1:10">
      <c r="A93" s="47"/>
      <c r="B93" s="47" t="s">
        <v>188</v>
      </c>
      <c r="C93" s="47">
        <v>17</v>
      </c>
      <c r="D93" s="75">
        <v>2150</v>
      </c>
      <c r="E93" s="19" t="s">
        <v>189</v>
      </c>
      <c r="F93" s="20">
        <f>[32]Korentet!M375</f>
        <v>7588064</v>
      </c>
      <c r="G93" s="21">
        <f>+[32]Investimet!G375+[32]Investimet!G377+[32]Investimet!G378+[32]Investimet!G379</f>
        <v>2317855</v>
      </c>
      <c r="H93" s="22">
        <f>+[32]Investimet!G376</f>
        <v>0</v>
      </c>
      <c r="I93" s="23">
        <f t="shared" si="17"/>
        <v>2317855</v>
      </c>
      <c r="J93" s="88">
        <f t="shared" si="15"/>
        <v>9905919</v>
      </c>
    </row>
    <row r="94" spans="1:10">
      <c r="A94" s="47"/>
      <c r="B94" s="47" t="s">
        <v>190</v>
      </c>
      <c r="C94" s="47">
        <v>17</v>
      </c>
      <c r="D94" s="75">
        <v>7340</v>
      </c>
      <c r="E94" s="19" t="s">
        <v>191</v>
      </c>
      <c r="F94" s="20">
        <f>[32]Korentet!M380</f>
        <v>1720000</v>
      </c>
      <c r="G94" s="21">
        <f>+[32]Investimet!G380+[32]Investimet!G382+[32]Investimet!G383+[32]Investimet!G384</f>
        <v>197000</v>
      </c>
      <c r="H94" s="22">
        <f>+[32]Investimet!G381</f>
        <v>0</v>
      </c>
      <c r="I94" s="23">
        <f>SUM(G94:H94)</f>
        <v>197000</v>
      </c>
      <c r="J94" s="88">
        <f>F94+I94</f>
        <v>1917000</v>
      </c>
    </row>
    <row r="95" spans="1:10">
      <c r="A95" s="47"/>
      <c r="B95" s="47" t="s">
        <v>192</v>
      </c>
      <c r="C95" s="47">
        <v>17</v>
      </c>
      <c r="D95" s="75">
        <v>10270</v>
      </c>
      <c r="E95" s="19" t="s">
        <v>193</v>
      </c>
      <c r="F95" s="20">
        <f>[32]Korentet!M385</f>
        <v>5200000</v>
      </c>
      <c r="G95" s="21">
        <f>+[32]Investimet!G385+[32]Investimet!G387+[32]Investimet!G388+[32]Investimet!G389</f>
        <v>0</v>
      </c>
      <c r="H95" s="22">
        <f>+[32]Investimet!G386</f>
        <v>0</v>
      </c>
      <c r="I95" s="23">
        <f t="shared" ref="I95" si="19">SUM(G95:H95)</f>
        <v>0</v>
      </c>
      <c r="J95" s="88">
        <f t="shared" ref="J95" si="20">F95+I95</f>
        <v>5200000</v>
      </c>
    </row>
    <row r="96" spans="1:10">
      <c r="A96" s="47"/>
      <c r="B96" s="47" t="s">
        <v>194</v>
      </c>
      <c r="C96" s="47">
        <v>17</v>
      </c>
      <c r="D96" s="75">
        <v>10910</v>
      </c>
      <c r="E96" s="19" t="s">
        <v>195</v>
      </c>
      <c r="F96" s="20">
        <f>[32]Korentet!M390</f>
        <v>1167772</v>
      </c>
      <c r="G96" s="21">
        <f>+[32]Investimet!G390+[32]Investimet!G392+[32]Investimet!G393+[32]Investimet!G394</f>
        <v>1814180</v>
      </c>
      <c r="H96" s="22">
        <f>+[32]Investimet!G391</f>
        <v>1012050</v>
      </c>
      <c r="I96" s="23">
        <f>SUM(G96:H96)</f>
        <v>2826230</v>
      </c>
      <c r="J96" s="88">
        <f>F96+I96</f>
        <v>3994002</v>
      </c>
    </row>
    <row r="97" spans="1:10">
      <c r="A97" s="47"/>
      <c r="B97" s="47" t="s">
        <v>196</v>
      </c>
      <c r="C97" s="47"/>
      <c r="D97" s="71">
        <v>18</v>
      </c>
      <c r="E97" s="52" t="s">
        <v>16</v>
      </c>
      <c r="F97" s="1">
        <f>SUM(F98:F98)</f>
        <v>2356500</v>
      </c>
      <c r="G97" s="1">
        <f>SUM(G98:G98)</f>
        <v>663530</v>
      </c>
      <c r="H97" s="1">
        <f>SUM(H98:H98)</f>
        <v>0</v>
      </c>
      <c r="I97" s="4">
        <f t="shared" si="17"/>
        <v>663530</v>
      </c>
      <c r="J97" s="84">
        <f t="shared" si="15"/>
        <v>3020030</v>
      </c>
    </row>
    <row r="98" spans="1:10">
      <c r="A98" s="47"/>
      <c r="B98" s="47" t="s">
        <v>197</v>
      </c>
      <c r="C98" s="47">
        <v>18</v>
      </c>
      <c r="D98" s="75">
        <v>3520</v>
      </c>
      <c r="E98" s="19" t="s">
        <v>198</v>
      </c>
      <c r="F98" s="20">
        <f>[32]Korentet!M395</f>
        <v>2356500</v>
      </c>
      <c r="G98" s="21">
        <f>+[32]Investimet!G395+[32]Investimet!G397+[32]Investimet!G398+[32]Investimet!G399</f>
        <v>663530</v>
      </c>
      <c r="H98" s="22">
        <f>[32]Investimet!G396</f>
        <v>0</v>
      </c>
      <c r="I98" s="24">
        <f t="shared" si="17"/>
        <v>663530</v>
      </c>
      <c r="J98" s="89">
        <f t="shared" si="15"/>
        <v>3020030</v>
      </c>
    </row>
    <row r="99" spans="1:10">
      <c r="A99" s="47"/>
      <c r="B99" s="47" t="s">
        <v>199</v>
      </c>
      <c r="C99" s="47"/>
      <c r="D99" s="71">
        <v>19</v>
      </c>
      <c r="E99" s="52" t="s">
        <v>17</v>
      </c>
      <c r="F99" s="1">
        <f>SUM(F100:F103)</f>
        <v>791000</v>
      </c>
      <c r="G99" s="1">
        <f>SUM(G100:G103)</f>
        <v>83000</v>
      </c>
      <c r="H99" s="1">
        <f>SUM(H100:H103)</f>
        <v>0</v>
      </c>
      <c r="I99" s="4">
        <f t="shared" si="17"/>
        <v>83000</v>
      </c>
      <c r="J99" s="84">
        <f t="shared" si="15"/>
        <v>874000</v>
      </c>
    </row>
    <row r="100" spans="1:10">
      <c r="A100" s="47" t="s">
        <v>9</v>
      </c>
      <c r="B100" s="47" t="s">
        <v>200</v>
      </c>
      <c r="C100" s="47">
        <v>19</v>
      </c>
      <c r="D100" s="75">
        <v>8310</v>
      </c>
      <c r="E100" s="19" t="s">
        <v>201</v>
      </c>
      <c r="F100" s="20">
        <f>[32]Korentet!M400</f>
        <v>314000</v>
      </c>
      <c r="G100" s="21">
        <f>+[32]Investimet!G400+[32]Investimet!G402+[32]Investimet!G403+[32]Investimet!G404</f>
        <v>0</v>
      </c>
      <c r="H100" s="22">
        <f>[32]Investimet!G401</f>
        <v>0</v>
      </c>
      <c r="I100" s="23">
        <f t="shared" si="17"/>
        <v>0</v>
      </c>
      <c r="J100" s="88">
        <f t="shared" si="15"/>
        <v>314000</v>
      </c>
    </row>
    <row r="101" spans="1:10">
      <c r="A101" s="47"/>
      <c r="B101" s="47" t="s">
        <v>202</v>
      </c>
      <c r="C101" s="47">
        <v>19</v>
      </c>
      <c r="D101" s="75">
        <v>8520</v>
      </c>
      <c r="E101" s="19" t="s">
        <v>203</v>
      </c>
      <c r="F101" s="20">
        <f>[32]Korentet!M405</f>
        <v>200000</v>
      </c>
      <c r="G101" s="21">
        <f>+[32]Investimet!G405+[32]Investimet!G407+[32]Investimet!G408+[32]Investimet!G409</f>
        <v>83000</v>
      </c>
      <c r="H101" s="22">
        <f>[32]Investimet!G406</f>
        <v>0</v>
      </c>
      <c r="I101" s="23">
        <f t="shared" si="17"/>
        <v>83000</v>
      </c>
      <c r="J101" s="88">
        <f t="shared" si="15"/>
        <v>283000</v>
      </c>
    </row>
    <row r="102" spans="1:10">
      <c r="A102" s="47"/>
      <c r="B102" s="47" t="s">
        <v>204</v>
      </c>
      <c r="C102" s="47">
        <v>19</v>
      </c>
      <c r="D102" s="75">
        <v>8330</v>
      </c>
      <c r="E102" s="19" t="s">
        <v>205</v>
      </c>
      <c r="F102" s="20">
        <f>[32]Korentet!M410</f>
        <v>126000</v>
      </c>
      <c r="G102" s="21">
        <f>+[32]Investimet!G410+[32]Investimet!G412+[32]Investimet!G413+[32]Investimet!G414</f>
        <v>0</v>
      </c>
      <c r="H102" s="22">
        <f>[32]Investimet!G411</f>
        <v>0</v>
      </c>
      <c r="I102" s="23">
        <f t="shared" si="17"/>
        <v>0</v>
      </c>
      <c r="J102" s="88">
        <f t="shared" si="15"/>
        <v>126000</v>
      </c>
    </row>
    <row r="103" spans="1:10">
      <c r="A103" s="47"/>
      <c r="B103" s="47" t="s">
        <v>206</v>
      </c>
      <c r="C103" s="47">
        <v>19</v>
      </c>
      <c r="D103" s="75">
        <v>8340</v>
      </c>
      <c r="E103" s="19" t="s">
        <v>207</v>
      </c>
      <c r="F103" s="20">
        <f>[32]Korentet!M415</f>
        <v>151000</v>
      </c>
      <c r="G103" s="21">
        <f>+[32]Investimet!G415+[32]Investimet!G417+[32]Investimet!G418+[32]Investimet!G419</f>
        <v>0</v>
      </c>
      <c r="H103" s="22">
        <f>[32]Investimet!G416</f>
        <v>0</v>
      </c>
      <c r="I103" s="24">
        <f t="shared" si="17"/>
        <v>0</v>
      </c>
      <c r="J103" s="89">
        <f t="shared" si="15"/>
        <v>151000</v>
      </c>
    </row>
    <row r="104" spans="1:10">
      <c r="A104" s="47"/>
      <c r="B104" s="47" t="s">
        <v>208</v>
      </c>
      <c r="C104" s="47"/>
      <c r="D104" s="71">
        <v>20</v>
      </c>
      <c r="E104" s="52" t="s">
        <v>18</v>
      </c>
      <c r="F104" s="1">
        <f>F105</f>
        <v>338200</v>
      </c>
      <c r="G104" s="2">
        <f>G105</f>
        <v>126000</v>
      </c>
      <c r="H104" s="3">
        <f>H105</f>
        <v>0</v>
      </c>
      <c r="I104" s="25">
        <f t="shared" si="17"/>
        <v>126000</v>
      </c>
      <c r="J104" s="84">
        <f t="shared" si="15"/>
        <v>464200</v>
      </c>
    </row>
    <row r="105" spans="1:10">
      <c r="A105" s="47"/>
      <c r="B105" s="47" t="s">
        <v>209</v>
      </c>
      <c r="C105" s="47">
        <v>20</v>
      </c>
      <c r="D105" s="78">
        <v>1110</v>
      </c>
      <c r="E105" s="65" t="s">
        <v>38</v>
      </c>
      <c r="F105" s="26">
        <f>[32]Korentet!M420</f>
        <v>338200</v>
      </c>
      <c r="G105" s="27">
        <f>+[32]Investimet!G420+[32]Investimet!G422+[32]Investimet!G423+[32]Investimet!G424</f>
        <v>126000</v>
      </c>
      <c r="H105" s="28">
        <f>[32]Investimet!G421</f>
        <v>0</v>
      </c>
      <c r="I105" s="29">
        <f t="shared" si="17"/>
        <v>126000</v>
      </c>
      <c r="J105" s="89">
        <f t="shared" si="15"/>
        <v>464200</v>
      </c>
    </row>
    <row r="106" spans="1:10">
      <c r="A106" s="47"/>
      <c r="B106" s="47" t="s">
        <v>210</v>
      </c>
      <c r="C106" s="47"/>
      <c r="D106" s="71">
        <v>22</v>
      </c>
      <c r="E106" s="52" t="s">
        <v>19</v>
      </c>
      <c r="F106" s="1">
        <f>SUM(F107:F107)</f>
        <v>539680</v>
      </c>
      <c r="G106" s="1">
        <f>SUM(G107:G107)</f>
        <v>20000</v>
      </c>
      <c r="H106" s="1">
        <f>SUM(H107:H107)</f>
        <v>0</v>
      </c>
      <c r="I106" s="30">
        <f t="shared" si="17"/>
        <v>20000</v>
      </c>
      <c r="J106" s="90">
        <f t="shared" si="15"/>
        <v>559680</v>
      </c>
    </row>
    <row r="107" spans="1:10">
      <c r="A107" s="47"/>
      <c r="B107" s="47" t="s">
        <v>211</v>
      </c>
      <c r="C107" s="47">
        <v>22</v>
      </c>
      <c r="D107" s="78">
        <v>1520</v>
      </c>
      <c r="E107" s="65" t="s">
        <v>212</v>
      </c>
      <c r="F107" s="26">
        <f>[32]Korentet!M425</f>
        <v>539680</v>
      </c>
      <c r="G107" s="27">
        <f>+[32]Investimet!G425+[32]Investimet!G427+[32]Investimet!G428+[32]Investimet!G429</f>
        <v>20000</v>
      </c>
      <c r="H107" s="28">
        <f>+[32]Investimet!G426</f>
        <v>0</v>
      </c>
      <c r="I107" s="24">
        <f>SUM(G107:H107)</f>
        <v>20000</v>
      </c>
      <c r="J107" s="89">
        <f t="shared" si="15"/>
        <v>559680</v>
      </c>
    </row>
    <row r="108" spans="1:10" ht="12.75" customHeight="1">
      <c r="A108" s="47" t="s">
        <v>9</v>
      </c>
      <c r="B108" s="47" t="s">
        <v>213</v>
      </c>
      <c r="C108" s="47"/>
      <c r="D108" s="71">
        <v>24</v>
      </c>
      <c r="E108" s="52" t="s">
        <v>20</v>
      </c>
      <c r="F108" s="1">
        <f>SUM(F109:F109)</f>
        <v>627000</v>
      </c>
      <c r="G108" s="1">
        <f>SUM(G109:G109)</f>
        <v>10950</v>
      </c>
      <c r="H108" s="1">
        <f>SUM(H109:H109)</f>
        <v>0</v>
      </c>
      <c r="I108" s="30">
        <f t="shared" si="17"/>
        <v>10950</v>
      </c>
      <c r="J108" s="90">
        <f t="shared" si="15"/>
        <v>637950</v>
      </c>
    </row>
    <row r="109" spans="1:10">
      <c r="A109" s="47"/>
      <c r="B109" s="47" t="s">
        <v>214</v>
      </c>
      <c r="C109" s="47">
        <v>24</v>
      </c>
      <c r="D109" s="78">
        <v>1120</v>
      </c>
      <c r="E109" s="65" t="s">
        <v>215</v>
      </c>
      <c r="F109" s="26">
        <f>[32]Korentet!M430</f>
        <v>627000</v>
      </c>
      <c r="G109" s="27">
        <f>+[32]Investimet!G430+[32]Investimet!G432+[32]Investimet!G433+[32]Investimet!G434</f>
        <v>10950</v>
      </c>
      <c r="H109" s="28">
        <f>[32]Investimet!G431</f>
        <v>0</v>
      </c>
      <c r="I109" s="24">
        <f>SUM(G109:H109)</f>
        <v>10950</v>
      </c>
      <c r="J109" s="89">
        <f t="shared" si="15"/>
        <v>637950</v>
      </c>
    </row>
    <row r="110" spans="1:10" ht="12.75" customHeight="1">
      <c r="A110" s="47"/>
      <c r="B110" s="47" t="s">
        <v>216</v>
      </c>
      <c r="C110" s="47"/>
      <c r="D110" s="71">
        <v>26</v>
      </c>
      <c r="E110" s="51" t="s">
        <v>323</v>
      </c>
      <c r="F110" s="1">
        <f>SUM(F111:F114)</f>
        <v>1327610</v>
      </c>
      <c r="G110" s="1">
        <f>SUM(G111:G114)</f>
        <v>759097</v>
      </c>
      <c r="H110" s="1">
        <f>SUM(H111:H114)</f>
        <v>217000</v>
      </c>
      <c r="I110" s="1">
        <f>SUM(G110:H110)</f>
        <v>976097</v>
      </c>
      <c r="J110" s="1">
        <f>F110+I110</f>
        <v>2303707</v>
      </c>
    </row>
    <row r="111" spans="1:10" ht="12.75" customHeight="1">
      <c r="A111" s="47"/>
      <c r="B111" s="47" t="s">
        <v>217</v>
      </c>
      <c r="C111" s="47">
        <v>26</v>
      </c>
      <c r="D111" s="75">
        <v>1110</v>
      </c>
      <c r="E111" s="19" t="s">
        <v>38</v>
      </c>
      <c r="F111" s="20">
        <f>[32]Korentet!M435</f>
        <v>325627</v>
      </c>
      <c r="G111" s="21">
        <f>+[32]Investimet!G435+[32]Investimet!G437+[32]Investimet!G438+[32]Investimet!G439</f>
        <v>4000</v>
      </c>
      <c r="H111" s="22">
        <f>+[32]Investimet!G436</f>
        <v>0</v>
      </c>
      <c r="I111" s="23">
        <f t="shared" ref="I111:I114" si="21">SUM(G111:H111)</f>
        <v>4000</v>
      </c>
      <c r="J111" s="88">
        <f t="shared" ref="J111:J139" si="22">F111+I111</f>
        <v>329627</v>
      </c>
    </row>
    <row r="112" spans="1:10">
      <c r="A112" s="47"/>
      <c r="B112" s="47" t="s">
        <v>218</v>
      </c>
      <c r="C112" s="47">
        <v>26</v>
      </c>
      <c r="D112" s="75">
        <v>5320</v>
      </c>
      <c r="E112" s="19" t="s">
        <v>219</v>
      </c>
      <c r="F112" s="20">
        <f>[32]Korentet!M440</f>
        <v>439320</v>
      </c>
      <c r="G112" s="21">
        <f>+[32]Investimet!G440+[32]Investimet!G442+[32]Investimet!G443+[32]Investimet!G444</f>
        <v>55220</v>
      </c>
      <c r="H112" s="22">
        <f>+[32]Investimet!G441</f>
        <v>216000</v>
      </c>
      <c r="I112" s="23">
        <f t="shared" si="21"/>
        <v>271220</v>
      </c>
      <c r="J112" s="88">
        <f t="shared" si="22"/>
        <v>710540</v>
      </c>
    </row>
    <row r="113" spans="1:10">
      <c r="A113" s="47"/>
      <c r="B113" s="47" t="s">
        <v>220</v>
      </c>
      <c r="C113" s="47">
        <v>26</v>
      </c>
      <c r="D113" s="75">
        <v>4260</v>
      </c>
      <c r="E113" s="19" t="s">
        <v>221</v>
      </c>
      <c r="F113" s="20">
        <f>[32]Korentet!M445</f>
        <v>509550</v>
      </c>
      <c r="G113" s="21">
        <f>+[32]Investimet!G445+[32]Investimet!G447+[32]Investimet!G448+[32]Investimet!G449</f>
        <v>602985</v>
      </c>
      <c r="H113" s="22">
        <f>+[32]Investimet!G446</f>
        <v>1000</v>
      </c>
      <c r="I113" s="23">
        <f t="shared" si="21"/>
        <v>603985</v>
      </c>
      <c r="J113" s="88">
        <f t="shared" si="22"/>
        <v>1113535</v>
      </c>
    </row>
    <row r="114" spans="1:10">
      <c r="A114" s="47"/>
      <c r="B114" s="47" t="s">
        <v>222</v>
      </c>
      <c r="C114" s="47">
        <v>26</v>
      </c>
      <c r="D114" s="75">
        <v>6220</v>
      </c>
      <c r="E114" s="19" t="s">
        <v>223</v>
      </c>
      <c r="F114" s="20">
        <f>[32]Korentet!M450</f>
        <v>53113</v>
      </c>
      <c r="G114" s="21">
        <f>+[32]Investimet!G450+[32]Investimet!G452+[32]Investimet!G453+[32]Investimet!G454</f>
        <v>96892</v>
      </c>
      <c r="H114" s="22">
        <f>+[32]Investimet!G451</f>
        <v>0</v>
      </c>
      <c r="I114" s="23">
        <f t="shared" si="21"/>
        <v>96892</v>
      </c>
      <c r="J114" s="88">
        <f t="shared" si="22"/>
        <v>150005</v>
      </c>
    </row>
    <row r="115" spans="1:10">
      <c r="A115" s="47"/>
      <c r="B115" s="47" t="s">
        <v>224</v>
      </c>
      <c r="C115" s="47"/>
      <c r="D115" s="71">
        <v>28</v>
      </c>
      <c r="E115" s="52" t="s">
        <v>21</v>
      </c>
      <c r="F115" s="1">
        <f>+F116</f>
        <v>2972240</v>
      </c>
      <c r="G115" s="2">
        <f>+G116</f>
        <v>121306</v>
      </c>
      <c r="H115" s="3">
        <f>+H116</f>
        <v>0</v>
      </c>
      <c r="I115" s="4">
        <f t="shared" si="17"/>
        <v>121306</v>
      </c>
      <c r="J115" s="84">
        <f t="shared" si="22"/>
        <v>3093546</v>
      </c>
    </row>
    <row r="116" spans="1:10">
      <c r="A116" s="47" t="s">
        <v>9</v>
      </c>
      <c r="B116" s="47" t="s">
        <v>225</v>
      </c>
      <c r="C116" s="47">
        <v>28</v>
      </c>
      <c r="D116" s="78">
        <v>1110</v>
      </c>
      <c r="E116" s="65" t="s">
        <v>38</v>
      </c>
      <c r="F116" s="26">
        <f>[32]Korentet!M455</f>
        <v>2972240</v>
      </c>
      <c r="G116" s="27">
        <f>+[32]Investimet!G455+[32]Investimet!G457+[32]Investimet!G458+[32]Investimet!G459</f>
        <v>121306</v>
      </c>
      <c r="H116" s="28">
        <f>+[32]Investimet!G456</f>
        <v>0</v>
      </c>
      <c r="I116" s="24">
        <f t="shared" si="17"/>
        <v>121306</v>
      </c>
      <c r="J116" s="89">
        <f t="shared" si="22"/>
        <v>3093546</v>
      </c>
    </row>
    <row r="117" spans="1:10">
      <c r="A117" s="47"/>
      <c r="B117" s="47" t="s">
        <v>226</v>
      </c>
      <c r="C117" s="47"/>
      <c r="D117" s="71">
        <v>29</v>
      </c>
      <c r="E117" s="52" t="s">
        <v>227</v>
      </c>
      <c r="F117" s="1">
        <f>+F118+F120+F119</f>
        <v>4429859</v>
      </c>
      <c r="G117" s="2">
        <f>+G118+G120+G119</f>
        <v>748621</v>
      </c>
      <c r="H117" s="3">
        <f>+H118+H120+H119</f>
        <v>0</v>
      </c>
      <c r="I117" s="4">
        <f>SUM(G117:H117)</f>
        <v>748621</v>
      </c>
      <c r="J117" s="84">
        <f>F117+I117</f>
        <v>5178480</v>
      </c>
    </row>
    <row r="118" spans="1:10">
      <c r="A118" s="47"/>
      <c r="B118" s="47" t="s">
        <v>228</v>
      </c>
      <c r="C118" s="47">
        <v>29</v>
      </c>
      <c r="D118" s="76">
        <v>1110</v>
      </c>
      <c r="E118" s="62" t="s">
        <v>38</v>
      </c>
      <c r="F118" s="10">
        <f>[32]Korentet!M460</f>
        <v>321421</v>
      </c>
      <c r="G118" s="11">
        <f>+[32]Investimet!G460+[32]Investimet!G462+[32]Investimet!G463+[32]Investimet!G464</f>
        <v>13400</v>
      </c>
      <c r="H118" s="12">
        <f>+[32]Investimet!G461</f>
        <v>0</v>
      </c>
      <c r="I118" s="13">
        <f t="shared" si="17"/>
        <v>13400</v>
      </c>
      <c r="J118" s="86">
        <f>F118+I118</f>
        <v>334821</v>
      </c>
    </row>
    <row r="119" spans="1:10">
      <c r="A119" s="47"/>
      <c r="B119" s="47" t="s">
        <v>229</v>
      </c>
      <c r="C119" s="47">
        <v>29</v>
      </c>
      <c r="D119" s="76">
        <v>1140</v>
      </c>
      <c r="E119" s="66" t="s">
        <v>230</v>
      </c>
      <c r="F119" s="10">
        <f>[32]Korentet!M465</f>
        <v>12378</v>
      </c>
      <c r="G119" s="11">
        <f>[32]Investimet!G465+[32]Investimet!G467+[32]Investimet!G468+[32]Investimet!G469</f>
        <v>0</v>
      </c>
      <c r="H119" s="12">
        <f>[32]Investimet!G466</f>
        <v>0</v>
      </c>
      <c r="I119" s="13">
        <f t="shared" ref="I119" si="23">SUM(G119:H119)</f>
        <v>0</v>
      </c>
      <c r="J119" s="86">
        <f>F119+I119</f>
        <v>12378</v>
      </c>
    </row>
    <row r="120" spans="1:10">
      <c r="A120" s="47"/>
      <c r="B120" s="47" t="s">
        <v>231</v>
      </c>
      <c r="C120" s="47">
        <v>29</v>
      </c>
      <c r="D120" s="78">
        <v>3310</v>
      </c>
      <c r="E120" s="67" t="s">
        <v>232</v>
      </c>
      <c r="F120" s="26">
        <f>[32]Korentet!M470</f>
        <v>4096060</v>
      </c>
      <c r="G120" s="27">
        <f>+[32]Investimet!G470+[32]Investimet!G472+[32]Investimet!G473+[32]Investimet!G474</f>
        <v>735221</v>
      </c>
      <c r="H120" s="28">
        <f>+[32]Investimet!G471</f>
        <v>0</v>
      </c>
      <c r="I120" s="24">
        <f>SUM(G120:H120)</f>
        <v>735221</v>
      </c>
      <c r="J120" s="89">
        <f>F120+I120</f>
        <v>4831281</v>
      </c>
    </row>
    <row r="121" spans="1:10">
      <c r="A121" s="47"/>
      <c r="B121" s="47" t="s">
        <v>233</v>
      </c>
      <c r="C121" s="47"/>
      <c r="D121" s="71">
        <v>30</v>
      </c>
      <c r="E121" s="52" t="s">
        <v>22</v>
      </c>
      <c r="F121" s="1">
        <f>SUM(F122:F122)</f>
        <v>248000</v>
      </c>
      <c r="G121" s="1">
        <f>SUM(G122:G122)</f>
        <v>14000</v>
      </c>
      <c r="H121" s="1">
        <f>SUM(H122:H122)</f>
        <v>6000</v>
      </c>
      <c r="I121" s="1">
        <f>SUM(I122:I122)</f>
        <v>20000</v>
      </c>
      <c r="J121" s="84">
        <f t="shared" si="22"/>
        <v>268000</v>
      </c>
    </row>
    <row r="122" spans="1:10">
      <c r="A122" s="47"/>
      <c r="B122" s="47" t="s">
        <v>234</v>
      </c>
      <c r="C122" s="47">
        <v>30</v>
      </c>
      <c r="D122" s="78">
        <v>3320</v>
      </c>
      <c r="E122" s="65" t="s">
        <v>235</v>
      </c>
      <c r="F122" s="26">
        <f>[32]Korentet!M475</f>
        <v>248000</v>
      </c>
      <c r="G122" s="11">
        <f>+[32]Investimet!G475+[32]Investimet!G477+[32]Investimet!G478+[32]Investimet!G479</f>
        <v>14000</v>
      </c>
      <c r="H122" s="28">
        <f>+[32]Investimet!G476</f>
        <v>6000</v>
      </c>
      <c r="I122" s="24">
        <f>SUM(G122:H122)</f>
        <v>20000</v>
      </c>
      <c r="J122" s="89">
        <f t="shared" si="22"/>
        <v>268000</v>
      </c>
    </row>
    <row r="123" spans="1:10">
      <c r="A123" s="47" t="s">
        <v>9</v>
      </c>
      <c r="B123" s="47" t="s">
        <v>236</v>
      </c>
      <c r="C123" s="47"/>
      <c r="D123" s="71">
        <v>31</v>
      </c>
      <c r="E123" s="52" t="s">
        <v>23</v>
      </c>
      <c r="F123" s="1">
        <f>SUM(F124:F124)</f>
        <v>103069</v>
      </c>
      <c r="G123" s="1">
        <f>SUM(G124:G124)</f>
        <v>0</v>
      </c>
      <c r="H123" s="1">
        <f>SUM(H124:H124)</f>
        <v>0</v>
      </c>
      <c r="I123" s="1">
        <f>SUM(I124:I124)</f>
        <v>0</v>
      </c>
      <c r="J123" s="84">
        <f t="shared" si="22"/>
        <v>103069</v>
      </c>
    </row>
    <row r="124" spans="1:10">
      <c r="A124" s="47"/>
      <c r="B124" s="47" t="s">
        <v>237</v>
      </c>
      <c r="C124" s="47">
        <v>31</v>
      </c>
      <c r="D124" s="78">
        <v>8320</v>
      </c>
      <c r="E124" s="62" t="s">
        <v>238</v>
      </c>
      <c r="F124" s="26">
        <f>[32]Korentet!M480</f>
        <v>103069</v>
      </c>
      <c r="G124" s="27">
        <f>+[32]Investimet!G480+[32]Investimet!G482+[32]Investimet!G483+[32]Investimet!G484</f>
        <v>0</v>
      </c>
      <c r="H124" s="28">
        <f>+[32]Investimet!G481</f>
        <v>0</v>
      </c>
      <c r="I124" s="24">
        <f>SUM(G124:H124)</f>
        <v>0</v>
      </c>
      <c r="J124" s="89">
        <f t="shared" si="22"/>
        <v>103069</v>
      </c>
    </row>
    <row r="125" spans="1:10">
      <c r="A125" s="47" t="s">
        <v>9</v>
      </c>
      <c r="B125" s="47" t="s">
        <v>239</v>
      </c>
      <c r="C125" s="47"/>
      <c r="D125" s="71">
        <v>35</v>
      </c>
      <c r="E125" s="52" t="s">
        <v>240</v>
      </c>
      <c r="F125" s="1">
        <f>SUM(F126:F126)</f>
        <v>206583</v>
      </c>
      <c r="G125" s="1">
        <f>SUM(G126:G126)</f>
        <v>5000</v>
      </c>
      <c r="H125" s="1">
        <f>SUM(H126:H126)</f>
        <v>0</v>
      </c>
      <c r="I125" s="1">
        <f>SUM(I126:I126)</f>
        <v>5000</v>
      </c>
      <c r="J125" s="84">
        <f>F125+I125</f>
        <v>211583</v>
      </c>
    </row>
    <row r="126" spans="1:10">
      <c r="A126" s="47"/>
      <c r="B126" s="47" t="s">
        <v>241</v>
      </c>
      <c r="C126" s="47">
        <v>35</v>
      </c>
      <c r="D126" s="78">
        <v>1110</v>
      </c>
      <c r="E126" s="62" t="s">
        <v>242</v>
      </c>
      <c r="F126" s="26">
        <f>[32]Korentet!L485</f>
        <v>206583</v>
      </c>
      <c r="G126" s="27">
        <f>[32]Investimet!G485+[32]Investimet!G487+[32]Investimet!G488+[32]Investimet!G489</f>
        <v>5000</v>
      </c>
      <c r="H126" s="28">
        <f>[32]Investimet!G486</f>
        <v>0</v>
      </c>
      <c r="I126" s="24">
        <f>SUM(G126:H126)</f>
        <v>5000</v>
      </c>
      <c r="J126" s="89">
        <f>F126+I126</f>
        <v>211583</v>
      </c>
    </row>
    <row r="127" spans="1:10" s="54" customFormat="1">
      <c r="B127" s="47" t="s">
        <v>243</v>
      </c>
      <c r="C127" s="47"/>
      <c r="D127" s="79">
        <v>40</v>
      </c>
      <c r="E127" s="53" t="s">
        <v>24</v>
      </c>
      <c r="F127" s="31">
        <f>SUM(F128:F130)</f>
        <v>355800</v>
      </c>
      <c r="G127" s="32">
        <f>SUM(G128:G130)</f>
        <v>0</v>
      </c>
      <c r="H127" s="33">
        <f>SUM(H128:H130)</f>
        <v>0</v>
      </c>
      <c r="I127" s="34">
        <f t="shared" ref="I127:I158" si="24">SUM(G127:H127)</f>
        <v>0</v>
      </c>
      <c r="J127" s="91">
        <f t="shared" si="22"/>
        <v>355800</v>
      </c>
    </row>
    <row r="128" spans="1:10">
      <c r="A128" s="47"/>
      <c r="B128" s="47" t="s">
        <v>244</v>
      </c>
      <c r="C128" s="47">
        <v>40</v>
      </c>
      <c r="D128" s="75">
        <v>1110</v>
      </c>
      <c r="E128" s="19" t="s">
        <v>245</v>
      </c>
      <c r="F128" s="15">
        <f>[32]Korentet!M490</f>
        <v>345600</v>
      </c>
      <c r="G128" s="16">
        <f>[32]Investimet!G490+[32]Investimet!G492+[32]Investimet!G493+[32]Investimet!G494</f>
        <v>0</v>
      </c>
      <c r="H128" s="17">
        <f>[32]Investimet!G491</f>
        <v>0</v>
      </c>
      <c r="I128" s="18">
        <f t="shared" si="24"/>
        <v>0</v>
      </c>
      <c r="J128" s="87">
        <f t="shared" si="22"/>
        <v>345600</v>
      </c>
    </row>
    <row r="129" spans="1:10">
      <c r="A129" s="47"/>
      <c r="B129" s="47" t="s">
        <v>246</v>
      </c>
      <c r="C129" s="47">
        <v>40</v>
      </c>
      <c r="D129" s="75">
        <v>1120</v>
      </c>
      <c r="E129" s="19" t="s">
        <v>247</v>
      </c>
      <c r="F129" s="15">
        <f>[32]Korentet!M495</f>
        <v>8000</v>
      </c>
      <c r="G129" s="16">
        <f>+[32]Investimet!G495+[32]Investimet!G497+[32]Investimet!G498+[32]Investimet!G499</f>
        <v>0</v>
      </c>
      <c r="H129" s="17">
        <f>[32]Investimet!G496</f>
        <v>0</v>
      </c>
      <c r="I129" s="18">
        <f t="shared" si="24"/>
        <v>0</v>
      </c>
      <c r="J129" s="87">
        <f t="shared" si="22"/>
        <v>8000</v>
      </c>
    </row>
    <row r="130" spans="1:10">
      <c r="A130" s="47" t="s">
        <v>9</v>
      </c>
      <c r="B130" s="47" t="s">
        <v>248</v>
      </c>
      <c r="C130" s="47">
        <v>40</v>
      </c>
      <c r="D130" s="75">
        <v>1130</v>
      </c>
      <c r="E130" s="19" t="s">
        <v>249</v>
      </c>
      <c r="F130" s="15">
        <f>[32]Korentet!M500</f>
        <v>2200</v>
      </c>
      <c r="G130" s="16">
        <f>[32]Investimet!G500+[32]Investimet!G502+[32]Investimet!G503+[32]Investimet!G504</f>
        <v>0</v>
      </c>
      <c r="H130" s="17">
        <f>[32]Investimet!G501</f>
        <v>0</v>
      </c>
      <c r="I130" s="18">
        <f t="shared" si="24"/>
        <v>0</v>
      </c>
      <c r="J130" s="87">
        <f t="shared" si="22"/>
        <v>2200</v>
      </c>
    </row>
    <row r="131" spans="1:10" ht="27.75" customHeight="1">
      <c r="A131" s="47"/>
      <c r="B131" s="47" t="s">
        <v>250</v>
      </c>
      <c r="C131" s="47"/>
      <c r="D131" s="71">
        <v>41</v>
      </c>
      <c r="E131" s="52" t="s">
        <v>251</v>
      </c>
      <c r="F131" s="1">
        <f>SUM(F132:F132)</f>
        <v>1119776</v>
      </c>
      <c r="G131" s="1">
        <f>SUM(G132:G132)</f>
        <v>358534</v>
      </c>
      <c r="H131" s="1">
        <f>SUM(H132:H132)</f>
        <v>0</v>
      </c>
      <c r="I131" s="4">
        <f>SUM(G131:H131)</f>
        <v>358534</v>
      </c>
      <c r="J131" s="84">
        <f>F131+I131</f>
        <v>1478310</v>
      </c>
    </row>
    <row r="132" spans="1:10" ht="18" customHeight="1">
      <c r="A132" s="47" t="s">
        <v>9</v>
      </c>
      <c r="B132" s="47" t="s">
        <v>252</v>
      </c>
      <c r="C132" s="47">
        <v>41</v>
      </c>
      <c r="D132" s="78">
        <v>3390</v>
      </c>
      <c r="E132" s="65" t="s">
        <v>253</v>
      </c>
      <c r="F132" s="26">
        <f>[32]Korentet!L505</f>
        <v>1119776</v>
      </c>
      <c r="G132" s="27">
        <f>[32]Investimet!G505+[32]Investimet!G507+[32]Investimet!G508+[32]Investimet!G509</f>
        <v>358534</v>
      </c>
      <c r="H132" s="28">
        <f>[32]Investimet!G506</f>
        <v>0</v>
      </c>
      <c r="I132" s="24">
        <f>SUM(G132:H132)</f>
        <v>358534</v>
      </c>
      <c r="J132" s="89">
        <f>F132+I132</f>
        <v>1478310</v>
      </c>
    </row>
    <row r="133" spans="1:10">
      <c r="A133" s="47"/>
      <c r="B133" s="47" t="s">
        <v>254</v>
      </c>
      <c r="C133" s="47"/>
      <c r="D133" s="71">
        <v>50</v>
      </c>
      <c r="E133" s="52" t="s">
        <v>25</v>
      </c>
      <c r="F133" s="1">
        <f>SUM(F134:F134)</f>
        <v>854578</v>
      </c>
      <c r="G133" s="1">
        <f>SUM(G134:G134)</f>
        <v>41100</v>
      </c>
      <c r="H133" s="1">
        <f>SUM(H134:H134)</f>
        <v>100000</v>
      </c>
      <c r="I133" s="4">
        <f t="shared" si="24"/>
        <v>141100</v>
      </c>
      <c r="J133" s="84">
        <f t="shared" si="22"/>
        <v>995678</v>
      </c>
    </row>
    <row r="134" spans="1:10">
      <c r="A134" s="47" t="s">
        <v>9</v>
      </c>
      <c r="B134" s="47" t="s">
        <v>255</v>
      </c>
      <c r="C134" s="47">
        <v>50</v>
      </c>
      <c r="D134" s="78">
        <v>1320</v>
      </c>
      <c r="E134" s="65" t="s">
        <v>256</v>
      </c>
      <c r="F134" s="26">
        <f>[32]Korentet!M510</f>
        <v>854578</v>
      </c>
      <c r="G134" s="27">
        <f>+[32]Investimet!G510+[32]Investimet!G512+[32]Investimet!G513+[32]Investimet!G514</f>
        <v>41100</v>
      </c>
      <c r="H134" s="28">
        <f>+[32]Investimet!G511</f>
        <v>100000</v>
      </c>
      <c r="I134" s="24">
        <f>SUM(G134:H134)</f>
        <v>141100</v>
      </c>
      <c r="J134" s="89">
        <f t="shared" si="22"/>
        <v>995678</v>
      </c>
    </row>
    <row r="135" spans="1:10" s="54" customFormat="1">
      <c r="B135" s="47" t="s">
        <v>257</v>
      </c>
      <c r="C135" s="47"/>
      <c r="D135" s="71">
        <v>55</v>
      </c>
      <c r="E135" s="52" t="s">
        <v>26</v>
      </c>
      <c r="F135" s="1">
        <f>SUM(F136:F136)</f>
        <v>428371</v>
      </c>
      <c r="G135" s="1">
        <f>SUM(G136:G136)</f>
        <v>15158</v>
      </c>
      <c r="H135" s="1">
        <f>SUM(H136:H136)</f>
        <v>0</v>
      </c>
      <c r="I135" s="4">
        <f t="shared" si="24"/>
        <v>15158</v>
      </c>
      <c r="J135" s="84">
        <f t="shared" si="22"/>
        <v>443529</v>
      </c>
    </row>
    <row r="136" spans="1:10">
      <c r="A136" s="47" t="s">
        <v>9</v>
      </c>
      <c r="B136" s="47" t="s">
        <v>258</v>
      </c>
      <c r="C136" s="47">
        <v>55</v>
      </c>
      <c r="D136" s="78">
        <v>9820</v>
      </c>
      <c r="E136" s="65" t="s">
        <v>259</v>
      </c>
      <c r="F136" s="26">
        <f>[32]Korentet!M515</f>
        <v>428371</v>
      </c>
      <c r="G136" s="27">
        <f>+[32]Investimet!G515+[32]Investimet!G517+[32]Investimet!G518+[32]Investimet!G519</f>
        <v>15158</v>
      </c>
      <c r="H136" s="27">
        <f>+[32]Investimet!I561</f>
        <v>0</v>
      </c>
      <c r="I136" s="24">
        <f>SUM(G136:H136)</f>
        <v>15158</v>
      </c>
      <c r="J136" s="89">
        <f t="shared" si="22"/>
        <v>443529</v>
      </c>
    </row>
    <row r="137" spans="1:10">
      <c r="A137" s="47"/>
      <c r="B137" s="47" t="s">
        <v>260</v>
      </c>
      <c r="C137" s="47"/>
      <c r="D137" s="71">
        <v>56</v>
      </c>
      <c r="E137" s="52" t="s">
        <v>27</v>
      </c>
      <c r="F137" s="31">
        <f>SUM(F138:F140)</f>
        <v>0</v>
      </c>
      <c r="G137" s="32">
        <f>SUM(G138:G140)</f>
        <v>17770002</v>
      </c>
      <c r="H137" s="32">
        <f t="shared" ref="H137:J137" si="25">SUM(H138:H140)</f>
        <v>6929500</v>
      </c>
      <c r="I137" s="34">
        <f t="shared" si="25"/>
        <v>24699502</v>
      </c>
      <c r="J137" s="31">
        <f t="shared" si="25"/>
        <v>24699502</v>
      </c>
    </row>
    <row r="138" spans="1:10">
      <c r="A138" s="47" t="s">
        <v>9</v>
      </c>
      <c r="B138" s="47" t="s">
        <v>261</v>
      </c>
      <c r="C138" s="47">
        <v>56</v>
      </c>
      <c r="D138" s="76">
        <v>6210</v>
      </c>
      <c r="E138" s="62" t="s">
        <v>262</v>
      </c>
      <c r="F138" s="15">
        <f>[32]Korentet!M520</f>
        <v>0</v>
      </c>
      <c r="G138" s="16">
        <f>+[32]Investimet!G520+[32]Investimet!G522+[32]Investimet!G523+[32]Investimet!G524</f>
        <v>10140482</v>
      </c>
      <c r="H138" s="17">
        <f>+[32]Investimet!G521</f>
        <v>6929500</v>
      </c>
      <c r="I138" s="18">
        <f>SUM(G138:H138)</f>
        <v>17069982</v>
      </c>
      <c r="J138" s="15">
        <f t="shared" si="22"/>
        <v>17069982</v>
      </c>
    </row>
    <row r="139" spans="1:10">
      <c r="A139" s="47" t="s">
        <v>9</v>
      </c>
      <c r="B139" s="47" t="s">
        <v>263</v>
      </c>
      <c r="C139" s="47">
        <v>56</v>
      </c>
      <c r="D139" s="76">
        <v>6220</v>
      </c>
      <c r="E139" s="62" t="s">
        <v>264</v>
      </c>
      <c r="F139" s="15">
        <f>[32]Korentet!M525</f>
        <v>0</v>
      </c>
      <c r="G139" s="16">
        <f>+[32]Investimet!G525+[32]Investimet!G527+[32]Investimet!G528+[32]Investimet!G529</f>
        <v>4417719</v>
      </c>
      <c r="H139" s="17">
        <f>+[32]Investimet!G526</f>
        <v>0</v>
      </c>
      <c r="I139" s="18">
        <f>SUM(G139:H139)</f>
        <v>4417719</v>
      </c>
      <c r="J139" s="15">
        <f t="shared" si="22"/>
        <v>4417719</v>
      </c>
    </row>
    <row r="140" spans="1:10">
      <c r="A140" s="47" t="s">
        <v>9</v>
      </c>
      <c r="B140" s="47" t="s">
        <v>265</v>
      </c>
      <c r="C140" s="47">
        <v>56</v>
      </c>
      <c r="D140" s="76">
        <v>4230</v>
      </c>
      <c r="E140" s="62" t="s">
        <v>266</v>
      </c>
      <c r="F140" s="15">
        <f>[32]Korentet!M530</f>
        <v>0</v>
      </c>
      <c r="G140" s="16">
        <f>[32]Investimet!G530+[32]Investimet!G532+[32]Investimet!G533+[32]Investimet!G534</f>
        <v>3211801</v>
      </c>
      <c r="H140" s="17">
        <f>[32]Investimet!G531</f>
        <v>0</v>
      </c>
      <c r="I140" s="18">
        <f>SUM(G140:H140)</f>
        <v>3211801</v>
      </c>
      <c r="J140" s="15">
        <f>F140+I140</f>
        <v>3211801</v>
      </c>
    </row>
    <row r="141" spans="1:10">
      <c r="A141" s="47"/>
      <c r="B141" s="47" t="s">
        <v>267</v>
      </c>
      <c r="C141" s="47"/>
      <c r="D141" s="71">
        <v>57</v>
      </c>
      <c r="E141" s="52" t="s">
        <v>28</v>
      </c>
      <c r="F141" s="1">
        <f>SUM(F142:F142)</f>
        <v>200848</v>
      </c>
      <c r="G141" s="1">
        <f>SUM(G142:G142)</f>
        <v>1000</v>
      </c>
      <c r="H141" s="1">
        <f>SUM(H142:H142)</f>
        <v>0</v>
      </c>
      <c r="I141" s="4">
        <f t="shared" si="24"/>
        <v>1000</v>
      </c>
      <c r="J141" s="84">
        <f t="shared" ref="J141:J170" si="26">F141+I141</f>
        <v>201848</v>
      </c>
    </row>
    <row r="142" spans="1:10">
      <c r="A142" s="47" t="s">
        <v>9</v>
      </c>
      <c r="B142" s="47" t="s">
        <v>268</v>
      </c>
      <c r="C142" s="47">
        <v>57</v>
      </c>
      <c r="D142" s="78">
        <v>8220</v>
      </c>
      <c r="E142" s="65" t="s">
        <v>269</v>
      </c>
      <c r="F142" s="26">
        <f>[32]Korentet!M535</f>
        <v>200848</v>
      </c>
      <c r="G142" s="27">
        <f>+[32]Investimet!G535+[32]Investimet!G537+[32]Investimet!G538+[32]Investimet!G539</f>
        <v>1000</v>
      </c>
      <c r="H142" s="28">
        <f>+[32]Investimet!G536</f>
        <v>0</v>
      </c>
      <c r="I142" s="24">
        <f>SUM(G142:H142)</f>
        <v>1000</v>
      </c>
      <c r="J142" s="89">
        <f t="shared" si="26"/>
        <v>201848</v>
      </c>
    </row>
    <row r="143" spans="1:10">
      <c r="A143" s="47"/>
      <c r="B143" s="47" t="s">
        <v>270</v>
      </c>
      <c r="C143" s="47"/>
      <c r="D143" s="71">
        <v>63</v>
      </c>
      <c r="E143" s="51" t="s">
        <v>29</v>
      </c>
      <c r="F143" s="31">
        <f>SUM(F144:F145)</f>
        <v>517600</v>
      </c>
      <c r="G143" s="32">
        <f>SUM(G144:G145)</f>
        <v>37919</v>
      </c>
      <c r="H143" s="33">
        <f>SUM(H144:H145)</f>
        <v>0</v>
      </c>
      <c r="I143" s="34">
        <f>SUM(G143:H143)</f>
        <v>37919</v>
      </c>
      <c r="J143" s="91">
        <f>F143+I143</f>
        <v>555519</v>
      </c>
    </row>
    <row r="144" spans="1:10">
      <c r="A144" s="47"/>
      <c r="B144" s="47" t="s">
        <v>271</v>
      </c>
      <c r="C144" s="47">
        <v>63</v>
      </c>
      <c r="D144" s="75">
        <v>3320</v>
      </c>
      <c r="E144" s="19" t="s">
        <v>272</v>
      </c>
      <c r="F144" s="15">
        <f>[32]Korentet!M540</f>
        <v>227900</v>
      </c>
      <c r="G144" s="16">
        <f>+[32]Investimet!G540+[32]Investimet!G542+[32]Investimet!G543+[32]Investimet!G544</f>
        <v>35919</v>
      </c>
      <c r="H144" s="17">
        <f>+[32]Investimet!G541</f>
        <v>0</v>
      </c>
      <c r="I144" s="18">
        <f>SUM(G144:H144)</f>
        <v>35919</v>
      </c>
      <c r="J144" s="87">
        <f t="shared" si="26"/>
        <v>263819</v>
      </c>
    </row>
    <row r="145" spans="1:10">
      <c r="A145" s="47"/>
      <c r="B145" s="47" t="s">
        <v>273</v>
      </c>
      <c r="C145" s="47">
        <v>63</v>
      </c>
      <c r="D145" s="75">
        <v>3340</v>
      </c>
      <c r="E145" s="19" t="s">
        <v>274</v>
      </c>
      <c r="F145" s="15">
        <f>[32]Korentet!M545</f>
        <v>289700</v>
      </c>
      <c r="G145" s="16">
        <f>+[32]Investimet!G545+[32]Investimet!G547+[32]Investimet!G548+[32]Investimet!G549</f>
        <v>2000</v>
      </c>
      <c r="H145" s="17">
        <f>+[32]Investimet!G546</f>
        <v>0</v>
      </c>
      <c r="I145" s="18">
        <f t="shared" ref="I145" si="27">SUM(G145:H145)</f>
        <v>2000</v>
      </c>
      <c r="J145" s="87">
        <f t="shared" si="26"/>
        <v>291700</v>
      </c>
    </row>
    <row r="146" spans="1:10">
      <c r="A146" s="47" t="s">
        <v>9</v>
      </c>
      <c r="B146" s="47" t="s">
        <v>275</v>
      </c>
      <c r="C146" s="47"/>
      <c r="D146" s="71">
        <v>66</v>
      </c>
      <c r="E146" s="52" t="s">
        <v>30</v>
      </c>
      <c r="F146" s="1">
        <f>SUM(F147:F147)</f>
        <v>192909</v>
      </c>
      <c r="G146" s="1">
        <f>SUM(G147:G147)</f>
        <v>4000</v>
      </c>
      <c r="H146" s="1">
        <f>SUM(H147:H147)</f>
        <v>0</v>
      </c>
      <c r="I146" s="4">
        <f t="shared" si="24"/>
        <v>4000</v>
      </c>
      <c r="J146" s="84">
        <f t="shared" si="26"/>
        <v>196909</v>
      </c>
    </row>
    <row r="147" spans="1:10">
      <c r="A147" s="47"/>
      <c r="B147" s="47" t="s">
        <v>276</v>
      </c>
      <c r="C147" s="47">
        <v>66</v>
      </c>
      <c r="D147" s="78">
        <v>3320</v>
      </c>
      <c r="E147" s="65" t="s">
        <v>277</v>
      </c>
      <c r="F147" s="26">
        <f>[32]Korentet!M550</f>
        <v>192909</v>
      </c>
      <c r="G147" s="27">
        <f>+[32]Investimet!G550+[32]Investimet!G552+[32]Investimet!G553+[32]Investimet!G554</f>
        <v>4000</v>
      </c>
      <c r="H147" s="28">
        <f>[32]Investimet!G551</f>
        <v>0</v>
      </c>
      <c r="I147" s="24">
        <f>SUM(G147:H147)</f>
        <v>4000</v>
      </c>
      <c r="J147" s="89">
        <f t="shared" si="26"/>
        <v>196909</v>
      </c>
    </row>
    <row r="148" spans="1:10">
      <c r="A148" s="47" t="s">
        <v>9</v>
      </c>
      <c r="B148" s="47" t="s">
        <v>278</v>
      </c>
      <c r="C148" s="47"/>
      <c r="D148" s="71">
        <v>67</v>
      </c>
      <c r="E148" s="52" t="s">
        <v>31</v>
      </c>
      <c r="F148" s="1">
        <f>+F149</f>
        <v>89881</v>
      </c>
      <c r="G148" s="2">
        <f>+G149</f>
        <v>2000</v>
      </c>
      <c r="H148" s="3">
        <f>+H149</f>
        <v>0</v>
      </c>
      <c r="I148" s="4">
        <f t="shared" si="24"/>
        <v>2000</v>
      </c>
      <c r="J148" s="84">
        <f t="shared" si="26"/>
        <v>91881</v>
      </c>
    </row>
    <row r="149" spans="1:10">
      <c r="A149" s="47"/>
      <c r="B149" s="47" t="s">
        <v>279</v>
      </c>
      <c r="C149" s="47">
        <v>67</v>
      </c>
      <c r="D149" s="78">
        <v>1110</v>
      </c>
      <c r="E149" s="65" t="s">
        <v>38</v>
      </c>
      <c r="F149" s="26">
        <f>[32]Korentet!M555</f>
        <v>89881</v>
      </c>
      <c r="G149" s="27">
        <f>+[32]Investimet!G555+[32]Investimet!G557+[32]Investimet!G558+[32]Investimet!G559</f>
        <v>2000</v>
      </c>
      <c r="H149" s="28">
        <f>[32]Investimet!G556</f>
        <v>0</v>
      </c>
      <c r="I149" s="24">
        <f t="shared" si="24"/>
        <v>2000</v>
      </c>
      <c r="J149" s="89">
        <f t="shared" si="26"/>
        <v>91881</v>
      </c>
    </row>
    <row r="150" spans="1:10">
      <c r="A150" s="47"/>
      <c r="B150" s="47" t="s">
        <v>280</v>
      </c>
      <c r="C150" s="47"/>
      <c r="D150" s="71">
        <v>73</v>
      </c>
      <c r="E150" s="52" t="s">
        <v>32</v>
      </c>
      <c r="F150" s="1">
        <f>+F151+F152</f>
        <v>397507</v>
      </c>
      <c r="G150" s="2">
        <f>+G151+G152</f>
        <v>135500</v>
      </c>
      <c r="H150" s="3">
        <f>+H151+H152</f>
        <v>11900</v>
      </c>
      <c r="I150" s="4">
        <f t="shared" si="24"/>
        <v>147400</v>
      </c>
      <c r="J150" s="84">
        <f t="shared" si="26"/>
        <v>544907</v>
      </c>
    </row>
    <row r="151" spans="1:10">
      <c r="A151" s="47" t="s">
        <v>9</v>
      </c>
      <c r="B151" s="47" t="s">
        <v>281</v>
      </c>
      <c r="C151" s="47">
        <v>73</v>
      </c>
      <c r="D151" s="75">
        <v>1610</v>
      </c>
      <c r="E151" s="19" t="s">
        <v>38</v>
      </c>
      <c r="F151" s="20">
        <f>[32]Korentet!M560</f>
        <v>397507</v>
      </c>
      <c r="G151" s="21">
        <f>+[32]Investimet!G560+[32]Investimet!G562+[32]Investimet!G563+[32]Investimet!G564</f>
        <v>13400</v>
      </c>
      <c r="H151" s="22">
        <f>[32]Investimet!G561</f>
        <v>0</v>
      </c>
      <c r="I151" s="23">
        <f t="shared" si="24"/>
        <v>13400</v>
      </c>
      <c r="J151" s="88">
        <f t="shared" si="26"/>
        <v>410907</v>
      </c>
    </row>
    <row r="152" spans="1:10">
      <c r="A152" s="47"/>
      <c r="B152" s="47" t="s">
        <v>282</v>
      </c>
      <c r="C152" s="47">
        <v>73</v>
      </c>
      <c r="D152" s="78">
        <v>1620</v>
      </c>
      <c r="E152" s="65" t="s">
        <v>283</v>
      </c>
      <c r="F152" s="26">
        <f>[32]Korentet!M565</f>
        <v>0</v>
      </c>
      <c r="G152" s="27">
        <f>+[32]Investimet!G565+[32]Investimet!G567+[32]Investimet!G568+[32]Investimet!G569</f>
        <v>122100</v>
      </c>
      <c r="H152" s="28">
        <f>[32]Investimet!G566</f>
        <v>11900</v>
      </c>
      <c r="I152" s="24">
        <f t="shared" si="24"/>
        <v>134000</v>
      </c>
      <c r="J152" s="89">
        <f t="shared" si="26"/>
        <v>134000</v>
      </c>
    </row>
    <row r="153" spans="1:10" ht="13.5" customHeight="1">
      <c r="A153" s="47" t="s">
        <v>9</v>
      </c>
      <c r="B153" s="47" t="s">
        <v>284</v>
      </c>
      <c r="C153" s="47"/>
      <c r="D153" s="71">
        <v>76</v>
      </c>
      <c r="E153" s="55" t="s">
        <v>33</v>
      </c>
      <c r="F153" s="1">
        <f>+F154</f>
        <v>249080</v>
      </c>
      <c r="G153" s="2">
        <f>+G154</f>
        <v>50341</v>
      </c>
      <c r="H153" s="3">
        <f>+H154</f>
        <v>0</v>
      </c>
      <c r="I153" s="4">
        <f t="shared" si="24"/>
        <v>50341</v>
      </c>
      <c r="J153" s="84">
        <f t="shared" si="26"/>
        <v>299421</v>
      </c>
    </row>
    <row r="154" spans="1:10">
      <c r="A154" s="47"/>
      <c r="B154" s="47" t="s">
        <v>285</v>
      </c>
      <c r="C154" s="47">
        <v>76</v>
      </c>
      <c r="D154" s="78">
        <v>1110</v>
      </c>
      <c r="E154" s="65" t="s">
        <v>38</v>
      </c>
      <c r="F154" s="26">
        <f>[32]Korentet!M570</f>
        <v>249080</v>
      </c>
      <c r="G154" s="27">
        <f>+[32]Investimet!G570+[32]Investimet!G572+[32]Investimet!G573+[32]Investimet!G574</f>
        <v>50341</v>
      </c>
      <c r="H154" s="28">
        <f>+[32]Investimet!G571</f>
        <v>0</v>
      </c>
      <c r="I154" s="24">
        <f t="shared" si="24"/>
        <v>50341</v>
      </c>
      <c r="J154" s="89">
        <f t="shared" si="26"/>
        <v>299421</v>
      </c>
    </row>
    <row r="155" spans="1:10">
      <c r="A155" s="47" t="s">
        <v>9</v>
      </c>
      <c r="B155" s="47" t="s">
        <v>286</v>
      </c>
      <c r="C155" s="47"/>
      <c r="D155" s="71">
        <v>77</v>
      </c>
      <c r="E155" s="52" t="s">
        <v>34</v>
      </c>
      <c r="F155" s="1">
        <f>SUM(F156:F156)</f>
        <v>129850</v>
      </c>
      <c r="G155" s="1">
        <f>SUM(G156:G156)</f>
        <v>7900</v>
      </c>
      <c r="H155" s="1">
        <f>SUM(H156:H156)</f>
        <v>0</v>
      </c>
      <c r="I155" s="4">
        <f t="shared" si="24"/>
        <v>7900</v>
      </c>
      <c r="J155" s="84">
        <f t="shared" si="26"/>
        <v>137750</v>
      </c>
    </row>
    <row r="156" spans="1:10">
      <c r="A156" s="47"/>
      <c r="B156" s="47" t="s">
        <v>287</v>
      </c>
      <c r="C156" s="47">
        <v>77</v>
      </c>
      <c r="D156" s="78">
        <v>4120</v>
      </c>
      <c r="E156" s="65" t="s">
        <v>288</v>
      </c>
      <c r="F156" s="26">
        <f>[32]Korentet!M575</f>
        <v>129850</v>
      </c>
      <c r="G156" s="27">
        <f>+[32]Investimet!G575+[32]Investimet!G577+[32]Investimet!G578+[32]Investimet!G579</f>
        <v>7900</v>
      </c>
      <c r="H156" s="28">
        <f>+[32]Investimet!G576</f>
        <v>0</v>
      </c>
      <c r="I156" s="24">
        <f>SUM(G156:H156)</f>
        <v>7900</v>
      </c>
      <c r="J156" s="89">
        <f t="shared" si="26"/>
        <v>137750</v>
      </c>
    </row>
    <row r="157" spans="1:10">
      <c r="A157" s="47" t="s">
        <v>9</v>
      </c>
      <c r="B157" s="47" t="s">
        <v>289</v>
      </c>
      <c r="C157" s="47"/>
      <c r="D157" s="71">
        <v>82</v>
      </c>
      <c r="E157" s="52" t="s">
        <v>35</v>
      </c>
      <c r="F157" s="1">
        <f>+F158</f>
        <v>17550</v>
      </c>
      <c r="G157" s="2">
        <f>+G158</f>
        <v>1000</v>
      </c>
      <c r="H157" s="3">
        <f>+H158</f>
        <v>0</v>
      </c>
      <c r="I157" s="4">
        <f>SUM(G157:H157)</f>
        <v>1000</v>
      </c>
      <c r="J157" s="84">
        <f t="shared" si="26"/>
        <v>18550</v>
      </c>
    </row>
    <row r="158" spans="1:10">
      <c r="A158" s="47"/>
      <c r="B158" s="47" t="s">
        <v>290</v>
      </c>
      <c r="C158" s="47">
        <v>82</v>
      </c>
      <c r="D158" s="78">
        <v>1110</v>
      </c>
      <c r="E158" s="65" t="s">
        <v>38</v>
      </c>
      <c r="F158" s="26">
        <f>[32]Korentet!M580</f>
        <v>17550</v>
      </c>
      <c r="G158" s="27">
        <f>+[32]Investimet!G580+[32]Investimet!G582+[32]Investimet!G583+[32]Investimet!G584</f>
        <v>1000</v>
      </c>
      <c r="H158" s="28">
        <f>+[32]Investimet!G581</f>
        <v>0</v>
      </c>
      <c r="I158" s="24">
        <f t="shared" si="24"/>
        <v>1000</v>
      </c>
      <c r="J158" s="89">
        <f t="shared" si="26"/>
        <v>18550</v>
      </c>
    </row>
    <row r="159" spans="1:10">
      <c r="A159" s="47" t="s">
        <v>9</v>
      </c>
      <c r="B159" s="47" t="s">
        <v>291</v>
      </c>
      <c r="C159" s="47"/>
      <c r="D159" s="71">
        <v>87</v>
      </c>
      <c r="E159" s="52" t="s">
        <v>36</v>
      </c>
      <c r="F159" s="1">
        <f>SUM(F160:F167)</f>
        <v>15027350</v>
      </c>
      <c r="G159" s="2">
        <f>SUM(G160:G167)</f>
        <v>6477448</v>
      </c>
      <c r="H159" s="3">
        <f>SUM(H160:H167)</f>
        <v>274000</v>
      </c>
      <c r="I159" s="4">
        <f>SUM(G159:H159)</f>
        <v>6751448</v>
      </c>
      <c r="J159" s="84">
        <f>F159+I159</f>
        <v>21778798</v>
      </c>
    </row>
    <row r="160" spans="1:10">
      <c r="A160" s="47"/>
      <c r="B160" s="47" t="s">
        <v>292</v>
      </c>
      <c r="C160" s="47">
        <v>87</v>
      </c>
      <c r="D160" s="75">
        <v>1320</v>
      </c>
      <c r="E160" s="61" t="s">
        <v>293</v>
      </c>
      <c r="F160" s="5">
        <f>[32]Korentet!M585</f>
        <v>350000</v>
      </c>
      <c r="G160" s="6">
        <f>[32]Investimet!G585+[32]Investimet!G587+[32]Investimet!G588+[32]Investimet!G589</f>
        <v>154784</v>
      </c>
      <c r="H160" s="7">
        <f>+[32]Investimet!G586</f>
        <v>0</v>
      </c>
      <c r="I160" s="9">
        <f t="shared" ref="I160:I163" si="28">SUM(G160:H160)</f>
        <v>154784</v>
      </c>
      <c r="J160" s="85">
        <f t="shared" si="26"/>
        <v>504784</v>
      </c>
    </row>
    <row r="161" spans="1:10">
      <c r="A161" s="47"/>
      <c r="B161" s="47" t="s">
        <v>294</v>
      </c>
      <c r="C161" s="47">
        <v>87</v>
      </c>
      <c r="D161" s="75">
        <v>1130</v>
      </c>
      <c r="E161" s="61" t="s">
        <v>295</v>
      </c>
      <c r="F161" s="20">
        <f>[32]Korentet!M590</f>
        <v>101634</v>
      </c>
      <c r="G161" s="21">
        <f>+[32]Investimet!G590+[32]Investimet!G592+[32]Investimet!G593+[32]Investimet!G594</f>
        <v>1000</v>
      </c>
      <c r="H161" s="22">
        <f>+[32]Investimet!G591</f>
        <v>0</v>
      </c>
      <c r="I161" s="23">
        <f t="shared" si="28"/>
        <v>1000</v>
      </c>
      <c r="J161" s="88">
        <f t="shared" si="26"/>
        <v>102634</v>
      </c>
    </row>
    <row r="162" spans="1:10">
      <c r="A162" s="47"/>
      <c r="B162" s="47" t="s">
        <v>296</v>
      </c>
      <c r="C162" s="47">
        <v>87</v>
      </c>
      <c r="D162" s="76">
        <v>5640</v>
      </c>
      <c r="E162" s="61" t="s">
        <v>297</v>
      </c>
      <c r="F162" s="20">
        <f>[32]Korentet!L595</f>
        <v>142983</v>
      </c>
      <c r="G162" s="21">
        <f>[32]Investimet!G595+[32]Investimet!G597+[32]Investimet!G598+[32]Investimet!G599</f>
        <v>10000</v>
      </c>
      <c r="H162" s="22">
        <f>[32]Investimet!G596</f>
        <v>93000</v>
      </c>
      <c r="I162" s="13">
        <f t="shared" si="28"/>
        <v>103000</v>
      </c>
      <c r="J162" s="86">
        <f t="shared" si="26"/>
        <v>245983</v>
      </c>
    </row>
    <row r="163" spans="1:10">
      <c r="A163" s="47"/>
      <c r="B163" s="47" t="s">
        <v>298</v>
      </c>
      <c r="C163" s="47">
        <v>87</v>
      </c>
      <c r="D163" s="76">
        <v>3310</v>
      </c>
      <c r="E163" s="61" t="s">
        <v>299</v>
      </c>
      <c r="F163" s="20">
        <f>[32]Korentet!M600</f>
        <v>336764</v>
      </c>
      <c r="G163" s="21">
        <f>[32]Investimet!G600+[32]Investimet!G602+[32]Investimet!G603+[32]Investimet!G604</f>
        <v>2000</v>
      </c>
      <c r="H163" s="22">
        <f>[32]Investimet!G601</f>
        <v>0</v>
      </c>
      <c r="I163" s="13">
        <f t="shared" si="28"/>
        <v>2000</v>
      </c>
      <c r="J163" s="86">
        <f t="shared" si="26"/>
        <v>338764</v>
      </c>
    </row>
    <row r="164" spans="1:10">
      <c r="A164" s="47"/>
      <c r="B164" s="47" t="s">
        <v>300</v>
      </c>
      <c r="C164" s="47">
        <v>87</v>
      </c>
      <c r="D164" s="76">
        <v>1150</v>
      </c>
      <c r="E164" s="61" t="s">
        <v>301</v>
      </c>
      <c r="F164" s="20">
        <f>[32]Korentet!M605</f>
        <v>1160777</v>
      </c>
      <c r="G164" s="21">
        <f>+[32]Investimet!G605+[32]Investimet!G607+[32]Investimet!G608+[32]Investimet!G609</f>
        <v>99740</v>
      </c>
      <c r="H164" s="22">
        <f>+[32]Investimet!G606</f>
        <v>88000</v>
      </c>
      <c r="I164" s="13">
        <f t="shared" ref="I164:I175" si="29">SUM(G164:H164)</f>
        <v>187740</v>
      </c>
      <c r="J164" s="86">
        <f t="shared" si="26"/>
        <v>1348517</v>
      </c>
    </row>
    <row r="165" spans="1:10">
      <c r="A165" s="47"/>
      <c r="B165" s="47" t="s">
        <v>302</v>
      </c>
      <c r="C165" s="47">
        <v>87</v>
      </c>
      <c r="D165" s="76">
        <v>1140</v>
      </c>
      <c r="E165" s="61" t="s">
        <v>303</v>
      </c>
      <c r="F165" s="20">
        <f>[32]Korentet!M610</f>
        <v>12535172</v>
      </c>
      <c r="G165" s="21">
        <f>+[32]Investimet!G610+[32]Investimet!G612+[32]Investimet!G613+[32]Investimet!G614</f>
        <v>6193924</v>
      </c>
      <c r="H165" s="22">
        <f>+[32]Investimet!G611</f>
        <v>93000</v>
      </c>
      <c r="I165" s="23">
        <f t="shared" si="29"/>
        <v>6286924</v>
      </c>
      <c r="J165" s="88">
        <f>F165+I165</f>
        <v>18822096</v>
      </c>
    </row>
    <row r="166" spans="1:10">
      <c r="A166" s="47"/>
      <c r="B166" s="47" t="s">
        <v>304</v>
      </c>
      <c r="C166" s="47">
        <v>87</v>
      </c>
      <c r="D166" s="76">
        <v>1330</v>
      </c>
      <c r="E166" s="61" t="s">
        <v>305</v>
      </c>
      <c r="F166" s="20">
        <f>[32]Korentet!M615</f>
        <v>257420</v>
      </c>
      <c r="G166" s="21">
        <f>+[32]Investimet!G615+[32]Investimet!G617+[32]Investimet!G618+[32]Investimet!G619</f>
        <v>15000</v>
      </c>
      <c r="H166" s="22">
        <f>+[32]Investimet!G616</f>
        <v>0</v>
      </c>
      <c r="I166" s="13">
        <f t="shared" si="29"/>
        <v>15000</v>
      </c>
      <c r="J166" s="86">
        <f t="shared" si="26"/>
        <v>272420</v>
      </c>
    </row>
    <row r="167" spans="1:10">
      <c r="A167" s="47"/>
      <c r="B167" s="47" t="s">
        <v>306</v>
      </c>
      <c r="C167" s="47">
        <v>87</v>
      </c>
      <c r="D167" s="76">
        <v>8480</v>
      </c>
      <c r="E167" s="61" t="s">
        <v>307</v>
      </c>
      <c r="F167" s="20">
        <f>[32]Korentet!M620</f>
        <v>142600</v>
      </c>
      <c r="G167" s="21">
        <f>+[32]Investimet!G620+[32]Investimet!G622+[32]Investimet!G623+[32]Investimet!G624</f>
        <v>1000</v>
      </c>
      <c r="H167" s="22">
        <f>+[32]Investimet!G621</f>
        <v>0</v>
      </c>
      <c r="I167" s="23">
        <f t="shared" si="29"/>
        <v>1000</v>
      </c>
      <c r="J167" s="88">
        <f t="shared" si="26"/>
        <v>143600</v>
      </c>
    </row>
    <row r="168" spans="1:10">
      <c r="A168" s="47"/>
      <c r="B168" s="47" t="s">
        <v>308</v>
      </c>
      <c r="C168" s="47"/>
      <c r="D168" s="71">
        <v>88</v>
      </c>
      <c r="E168" s="68" t="s">
        <v>37</v>
      </c>
      <c r="F168" s="1">
        <f>SUM(F169)</f>
        <v>134675</v>
      </c>
      <c r="G168" s="2">
        <f>SUM(G169)</f>
        <v>1000</v>
      </c>
      <c r="H168" s="35">
        <f>SUM(H169)</f>
        <v>0</v>
      </c>
      <c r="I168" s="4">
        <f t="shared" si="29"/>
        <v>1000</v>
      </c>
      <c r="J168" s="84">
        <f t="shared" si="26"/>
        <v>135675</v>
      </c>
    </row>
    <row r="169" spans="1:10">
      <c r="A169" s="47"/>
      <c r="B169" s="47" t="s">
        <v>309</v>
      </c>
      <c r="C169" s="47">
        <v>88</v>
      </c>
      <c r="D169" s="78">
        <v>1110</v>
      </c>
      <c r="E169" s="69" t="s">
        <v>38</v>
      </c>
      <c r="F169" s="26">
        <f>[32]Korentet!M625</f>
        <v>134675</v>
      </c>
      <c r="G169" s="27">
        <f>[32]Investimet!G625+[32]Investimet!G627+[32]Investimet!G628+[32]Investimet!G629</f>
        <v>1000</v>
      </c>
      <c r="H169" s="28">
        <f>+[32]Investimet!G626</f>
        <v>0</v>
      </c>
      <c r="I169" s="24">
        <f t="shared" si="29"/>
        <v>1000</v>
      </c>
      <c r="J169" s="89">
        <f t="shared" si="26"/>
        <v>135675</v>
      </c>
    </row>
    <row r="170" spans="1:10">
      <c r="A170" s="47"/>
      <c r="B170" s="47" t="s">
        <v>310</v>
      </c>
      <c r="C170" s="47"/>
      <c r="D170" s="71">
        <v>89</v>
      </c>
      <c r="E170" s="68" t="s">
        <v>39</v>
      </c>
      <c r="F170" s="36">
        <f>SUM(F171)</f>
        <v>145700</v>
      </c>
      <c r="G170" s="37">
        <f>SUM(G171)</f>
        <v>13000</v>
      </c>
      <c r="H170" s="38">
        <f>SUM(H171)</f>
        <v>0</v>
      </c>
      <c r="I170" s="39">
        <f t="shared" si="29"/>
        <v>13000</v>
      </c>
      <c r="J170" s="92">
        <f t="shared" si="26"/>
        <v>158700</v>
      </c>
    </row>
    <row r="171" spans="1:10">
      <c r="A171" s="47"/>
      <c r="B171" s="47" t="s">
        <v>311</v>
      </c>
      <c r="C171" s="47">
        <v>89</v>
      </c>
      <c r="D171" s="78">
        <v>1110</v>
      </c>
      <c r="E171" s="69" t="s">
        <v>38</v>
      </c>
      <c r="F171" s="26">
        <f>[32]Korentet!M630</f>
        <v>145700</v>
      </c>
      <c r="G171" s="27">
        <f>[32]Investimet!G630+[32]Investimet!G632+[32]Investimet!G633+[32]Investimet!G634</f>
        <v>13000</v>
      </c>
      <c r="H171" s="27">
        <f>+[32]Investimet!G631</f>
        <v>0</v>
      </c>
      <c r="I171" s="27">
        <f t="shared" si="29"/>
        <v>13000</v>
      </c>
      <c r="J171" s="89">
        <f>F171+I171</f>
        <v>158700</v>
      </c>
    </row>
    <row r="172" spans="1:10">
      <c r="A172" s="47"/>
      <c r="B172" s="47" t="s">
        <v>312</v>
      </c>
      <c r="C172" s="47"/>
      <c r="D172" s="71">
        <v>90</v>
      </c>
      <c r="E172" s="68" t="s">
        <v>313</v>
      </c>
      <c r="F172" s="36">
        <f>SUM(F173)</f>
        <v>92698</v>
      </c>
      <c r="G172" s="37">
        <f>SUM(G173)</f>
        <v>2000</v>
      </c>
      <c r="H172" s="38">
        <f>SUM(H173)</f>
        <v>0</v>
      </c>
      <c r="I172" s="39">
        <f t="shared" ref="I172:I173" si="30">SUM(G172:H172)</f>
        <v>2000</v>
      </c>
      <c r="J172" s="92">
        <f t="shared" ref="J172" si="31">F172+I172</f>
        <v>94698</v>
      </c>
    </row>
    <row r="173" spans="1:10">
      <c r="A173" s="47"/>
      <c r="B173" s="47" t="s">
        <v>314</v>
      </c>
      <c r="C173" s="47">
        <v>90</v>
      </c>
      <c r="D173" s="78">
        <v>1110</v>
      </c>
      <c r="E173" s="69" t="s">
        <v>38</v>
      </c>
      <c r="F173" s="26">
        <f>[32]Korentet!M635</f>
        <v>92698</v>
      </c>
      <c r="G173" s="27">
        <f>[32]Investimet!G635+[32]Investimet!G637+[32]Investimet!G638+[32]Investimet!G639</f>
        <v>2000</v>
      </c>
      <c r="H173" s="27">
        <f>+[32]Investimet!G636</f>
        <v>0</v>
      </c>
      <c r="I173" s="27">
        <f t="shared" si="30"/>
        <v>2000</v>
      </c>
      <c r="J173" s="89">
        <f>F173+I173</f>
        <v>94698</v>
      </c>
    </row>
    <row r="174" spans="1:10">
      <c r="A174" s="47"/>
      <c r="B174" s="47" t="s">
        <v>315</v>
      </c>
      <c r="C174" s="47"/>
      <c r="D174" s="71">
        <v>91</v>
      </c>
      <c r="E174" s="68" t="s">
        <v>40</v>
      </c>
      <c r="F174" s="36">
        <f>SUM(F175)</f>
        <v>73850</v>
      </c>
      <c r="G174" s="37">
        <f>SUM(G175)</f>
        <v>1000</v>
      </c>
      <c r="H174" s="38">
        <f>SUM(H175)</f>
        <v>0</v>
      </c>
      <c r="I174" s="39">
        <f t="shared" si="29"/>
        <v>1000</v>
      </c>
      <c r="J174" s="92">
        <f>F174+I174</f>
        <v>74850</v>
      </c>
    </row>
    <row r="175" spans="1:10">
      <c r="A175" s="47"/>
      <c r="B175" s="47" t="s">
        <v>316</v>
      </c>
      <c r="C175" s="47">
        <v>91</v>
      </c>
      <c r="D175" s="78">
        <v>1110</v>
      </c>
      <c r="E175" s="69" t="s">
        <v>38</v>
      </c>
      <c r="F175" s="26">
        <f>[32]Korentet!M640</f>
        <v>73850</v>
      </c>
      <c r="G175" s="27">
        <f>[32]Investimet!G640+[32]Investimet!G642+[32]Investimet!G643+[32]Investimet!G644</f>
        <v>1000</v>
      </c>
      <c r="H175" s="27">
        <f>+[32]Investimet!G641</f>
        <v>0</v>
      </c>
      <c r="I175" s="27">
        <f t="shared" si="29"/>
        <v>1000</v>
      </c>
      <c r="J175" s="89">
        <f>F175+I175</f>
        <v>74850</v>
      </c>
    </row>
    <row r="176" spans="1:10">
      <c r="A176" s="47"/>
      <c r="B176" s="47" t="s">
        <v>317</v>
      </c>
      <c r="C176" s="47"/>
      <c r="D176" s="71">
        <v>92</v>
      </c>
      <c r="E176" s="68" t="s">
        <v>41</v>
      </c>
      <c r="F176" s="36">
        <f>SUM(F177)</f>
        <v>57810</v>
      </c>
      <c r="G176" s="37">
        <f>SUM(G177)</f>
        <v>1000</v>
      </c>
      <c r="H176" s="37">
        <f>SUM(H177)</f>
        <v>0</v>
      </c>
      <c r="I176" s="39">
        <f>SUM(G176:H176)</f>
        <v>1000</v>
      </c>
      <c r="J176" s="92">
        <f>F176+I176</f>
        <v>58810</v>
      </c>
    </row>
    <row r="177" spans="1:10">
      <c r="A177" s="47"/>
      <c r="B177" s="47" t="s">
        <v>318</v>
      </c>
      <c r="C177" s="47">
        <v>92</v>
      </c>
      <c r="D177" s="78">
        <v>1110</v>
      </c>
      <c r="E177" s="69" t="s">
        <v>38</v>
      </c>
      <c r="F177" s="26">
        <f>[32]Korentet!M645</f>
        <v>57810</v>
      </c>
      <c r="G177" s="27">
        <f>[32]Investimet!G645+[32]Investimet!G647+[32]Investimet!G648+[32]Investimet!G649</f>
        <v>1000</v>
      </c>
      <c r="H177" s="27">
        <f>+[32]Investimet!G646</f>
        <v>0</v>
      </c>
      <c r="I177" s="27">
        <f>SUM(G177:H177)</f>
        <v>1000</v>
      </c>
      <c r="J177" s="89">
        <f>F177+I177</f>
        <v>58810</v>
      </c>
    </row>
    <row r="178" spans="1:10">
      <c r="A178" s="47"/>
      <c r="B178" s="47" t="s">
        <v>319</v>
      </c>
      <c r="C178" s="47"/>
      <c r="D178" s="71">
        <v>95</v>
      </c>
      <c r="E178" s="68" t="s">
        <v>320</v>
      </c>
      <c r="F178" s="40">
        <f>SUM(F179)</f>
        <v>158200</v>
      </c>
      <c r="G178" s="41">
        <f>SUM(G179)</f>
        <v>8200</v>
      </c>
      <c r="H178" s="41">
        <f t="shared" ref="H178" si="32">SUM(H179)</f>
        <v>0</v>
      </c>
      <c r="I178" s="42">
        <f>SUM(I179)</f>
        <v>8200</v>
      </c>
      <c r="J178" s="93">
        <f>SUM(J179)</f>
        <v>166400</v>
      </c>
    </row>
    <row r="179" spans="1:10" ht="13.5" thickBot="1">
      <c r="A179" s="47"/>
      <c r="B179" s="47" t="s">
        <v>321</v>
      </c>
      <c r="C179" s="47">
        <v>95</v>
      </c>
      <c r="D179" s="76">
        <v>1110</v>
      </c>
      <c r="E179" s="62" t="s">
        <v>38</v>
      </c>
      <c r="F179" s="10">
        <f>[32]Korentet!M650</f>
        <v>158200</v>
      </c>
      <c r="G179" s="11">
        <f>+[32]Investimet!G650+[32]Investimet!G652+[32]Investimet!G653+[32]Investimet!G654</f>
        <v>8200</v>
      </c>
      <c r="H179" s="12">
        <f>+[32]Investimet!G651</f>
        <v>0</v>
      </c>
      <c r="I179" s="13">
        <f>SUM(G179:H179)</f>
        <v>8200</v>
      </c>
      <c r="J179" s="86">
        <f>F179+I179</f>
        <v>166400</v>
      </c>
    </row>
    <row r="180" spans="1:10" ht="13.5" thickBot="1">
      <c r="A180" s="47" t="s">
        <v>9</v>
      </c>
      <c r="B180" s="47" t="s">
        <v>42</v>
      </c>
      <c r="C180" s="47"/>
      <c r="D180" s="94" t="s">
        <v>42</v>
      </c>
      <c r="E180" s="95"/>
      <c r="F180" s="104">
        <f>SUM(F5:F179)/2</f>
        <v>323055918</v>
      </c>
      <c r="G180" s="105">
        <f>SUM(G5:G179)/2</f>
        <v>114206262</v>
      </c>
      <c r="H180" s="106">
        <f>SUM(H5:H179)/2</f>
        <v>36121982</v>
      </c>
      <c r="I180" s="107">
        <f>SUM(I5:I179)/2</f>
        <v>150328244</v>
      </c>
      <c r="J180" s="108">
        <f>SUM(J5:J179)/2</f>
        <v>473384162</v>
      </c>
    </row>
    <row r="181" spans="1:10" ht="13.5" thickTop="1">
      <c r="A181" s="47"/>
      <c r="B181" s="47"/>
      <c r="C181" s="47"/>
    </row>
  </sheetData>
  <autoFilter ref="A4:CB180"/>
  <mergeCells count="7">
    <mergeCell ref="D180:E180"/>
    <mergeCell ref="F2:J2"/>
    <mergeCell ref="D3:D4"/>
    <mergeCell ref="E3:E4"/>
    <mergeCell ref="F3:F4"/>
    <mergeCell ref="G3:I3"/>
    <mergeCell ref="J3:J4"/>
  </mergeCells>
  <printOptions horizontalCentered="1"/>
  <pageMargins left="0.7" right="0.7" top="0.75" bottom="0.75" header="0.3" footer="0.3"/>
  <pageSetup paperSize="9" scale="72" fitToHeight="0" orientation="portrait" r:id="rId1"/>
  <headerFooter alignWithMargins="0">
    <oddHeader>&amp;LTab.1</oddHeader>
  </headerFooter>
  <rowBreaks count="2" manualBreakCount="2">
    <brk id="68" min="3" max="9" man="1"/>
    <brk id="130" min="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Ligji_Buxhetit</vt:lpstr>
      <vt:lpstr>Ligji_Buxhetit!Print_Area</vt:lpstr>
      <vt:lpstr>Ligji_Buxhetit!Print_Titles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Xhoana Agolli</dc:creator>
  <cp:lastModifiedBy>Sara Kosova</cp:lastModifiedBy>
  <cp:lastPrinted>2025-12-22T14:58:21Z</cp:lastPrinted>
  <dcterms:created xsi:type="dcterms:W3CDTF">2025-10-08T10:06:37Z</dcterms:created>
  <dcterms:modified xsi:type="dcterms:W3CDTF">2025-12-22T15:02:53Z</dcterms:modified>
</cp:coreProperties>
</file>