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ulova\Desktop\Projektligj\"/>
    </mc:Choice>
  </mc:AlternateContent>
  <bookViews>
    <workbookView xWindow="0" yWindow="0" windowWidth="19170" windowHeight="5010" activeTab="1"/>
  </bookViews>
  <sheets>
    <sheet name="Tab_6" sheetId="1" r:id="rId1"/>
    <sheet name="Tab_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'[11]End-94'!$D$102:$AS$189</definedName>
    <definedName name="_Fill" hidden="1">#REF!</definedName>
    <definedName name="_Filler" hidden="1">[12]A!$A$43:$A$598</definedName>
    <definedName name="_Key2" hidden="1">[13]Contents!#REF!</definedName>
    <definedName name="_MCV1">[14]Main!$E$64:$AH$64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[11]BoP!$G$174:$AR$216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[15]Assumptions!#REF!</definedName>
    <definedName name="_TB1">[16]SummaryCG!$A$4:$CL$77</definedName>
    <definedName name="_TB2">[16]CGRev!$A$4:$CL$43</definedName>
    <definedName name="_TB3">[16]CGExp!$A$4:$CL$86</definedName>
    <definedName name="_TB4">[16]CGExternal!$B$4:$CL$55</definedName>
    <definedName name="_TB5">[16]CGAuthMeth!$B$4:$CL$55</definedName>
    <definedName name="_TB6">[16]CGAuthMeth!$B$64:$CL$131</definedName>
    <definedName name="_TB7">[16]CGFin_Monthly!$B$4:$AC$73</definedName>
    <definedName name="_TB8">[16]CGFin_Monthly!$B$174:$AC$234</definedName>
    <definedName name="_WB1">[11]WB!$D$13:$AF$264</definedName>
    <definedName name="_WB2">[11]WB!$AG$13:$AQ$264</definedName>
    <definedName name="a">[17]Debt!$T$2</definedName>
    <definedName name="ACTIVATE">#REF!</definedName>
    <definedName name="AID">#REF!</definedName>
    <definedName name="AlPr_TB_1">#REF!</definedName>
    <definedName name="AlPr_TB_1b">#REF!</definedName>
    <definedName name="ALTBCA">[14]QQ!$E$11:$AH$11</definedName>
    <definedName name="ALTNGDP_R">[14]Q4!$E$53:$AH$53</definedName>
    <definedName name="ALTPCPI">[14]Q6!$E$27:$AH$27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[18]Bask_fd!$BR$9:$CE$51</definedName>
    <definedName name="basktinf">[18]Bask_fd!#REF!</definedName>
    <definedName name="basktinf12\">[18]Bask_fd!#REF!</definedName>
    <definedName name="BCA">[14]QQ!$E$9:$AH$9</definedName>
    <definedName name="BCA_GDP">[14]QQ!$E$10:$AH$10</definedName>
    <definedName name="BCA_NGDP">#REF!</definedName>
    <definedName name="BE">[14]Q6!$E$137:$AH$137</definedName>
    <definedName name="BEA">[14]QQ!$E$140:$AH$140</definedName>
    <definedName name="BEC">#REF!</definedName>
    <definedName name="BED">#REF!</definedName>
    <definedName name="BED_6">#REF!</definedName>
    <definedName name="BEO">[14]Q6!$E$142:$AH$142</definedName>
    <definedName name="BER">[14]QQ!$E$141:$AH$141</definedName>
    <definedName name="BESD">[14]Q7!$E$42:$AH$42</definedName>
    <definedName name="BF">[14]QQ!$E$55:$AH$55</definedName>
    <definedName name="BFD">[14]QQ!$E$58:$AH$58</definedName>
    <definedName name="BFDA">[14]Q6!$E$60:$AH$60</definedName>
    <definedName name="BFDI">[14]Q6!$E$63:$AH$63</definedName>
    <definedName name="BFDIL">[14]QQ!$E$65:$AH$65</definedName>
    <definedName name="BFL_D">[14]DA!$E$49:$AH$49</definedName>
    <definedName name="BFO">[14]QQ!$E$90:$AH$90</definedName>
    <definedName name="BFOA">[14]Q6!$E$98:$AH$98</definedName>
    <definedName name="BFOAG">[14]QQ!$E$100:$AH$100</definedName>
    <definedName name="BFOAP">[14]Q6!$E$101:$AH$101</definedName>
    <definedName name="BFOG">[14]Q6!$E$93:$AH$93</definedName>
    <definedName name="BFOL">[14]QQ!$E$104:$AH$104</definedName>
    <definedName name="BFOL_B">[14]QQ!$E$118:$AH$118</definedName>
    <definedName name="BFOL_G">[14]QQ!$E$113:$AH$113</definedName>
    <definedName name="BFOL_L">#REF!</definedName>
    <definedName name="BFOL_O">[14]Q6!$E$120:$AH$120</definedName>
    <definedName name="BFOL_S">#REF!</definedName>
    <definedName name="BFOLB">#REF!</definedName>
    <definedName name="BFOLG">[14]Q6!$E$107:$AH$107</definedName>
    <definedName name="BFOLG_L">#REF!</definedName>
    <definedName name="BFOLP">[14]Q6!$E$109:$AH$109</definedName>
    <definedName name="BFOP">[14]Q6!$E$95:$AH$95</definedName>
    <definedName name="BFP">[14]QQ!$E$68:$AH$68</definedName>
    <definedName name="BFPA">[14]Q6!$E$75:$AH$75</definedName>
    <definedName name="BFPAG">[14]QQ!$E$77:$AH$77</definedName>
    <definedName name="BFPG">[14]Q6!$E$72:$AH$72</definedName>
    <definedName name="BFPL">[14]Q6!$E$78:$AH$78</definedName>
    <definedName name="BFPLBN">#REF!</definedName>
    <definedName name="BFPLD">[14]QQ!$E$83:$AH$83</definedName>
    <definedName name="BFPLD_G">#REF!</definedName>
    <definedName name="BFPLDG">[14]Q6!$E$88:$AH$88</definedName>
    <definedName name="BFPLDP">[14]Q6!$E$86:$AH$86</definedName>
    <definedName name="BFPLE">[14]Q6!$E$81:$AH$81</definedName>
    <definedName name="BFPLE_G">#REF!</definedName>
    <definedName name="BFPLMM">#REF!</definedName>
    <definedName name="BFPP">[14]Q6!$E$70:$AH$70</definedName>
    <definedName name="BFRA">[14]QQ!$E$123:$AH$123</definedName>
    <definedName name="BFUND">[14]Q6!$E$115:$AH$115</definedName>
    <definedName name="BGS">[14]Q6!$E$13:$AH$13</definedName>
    <definedName name="BI">[14]Q6!$E$32:$AH$32</definedName>
    <definedName name="BIC">[14]Q6!$E$35:$AH$35</definedName>
    <definedName name="BID">[14]Q6!$E$38:$AH$38</definedName>
    <definedName name="BIL">[19]Work!$B$26:$AG$97</definedName>
    <definedName name="BIP">#REF!</definedName>
    <definedName name="BK">[14]Q6!$E$48:$AH$48</definedName>
    <definedName name="BKF">[14]QQ!$E$51:$AH$51</definedName>
    <definedName name="BKF_6">[14]Q6!$E$139:$AH$139</definedName>
    <definedName name="BKFA">#REF!</definedName>
    <definedName name="BKO">[14]Q6!$E$52:$AH$52</definedName>
    <definedName name="BM">[14]Q6!$E$24:$AH$24</definedName>
    <definedName name="BMG">[14]Q6!$E$27:$AH$27</definedName>
    <definedName name="BMII">[14]QQ!$E$40:$AH$40</definedName>
    <definedName name="BMII_7">[14]Q7!$E$40:$AH$40</definedName>
    <definedName name="BMS">[14]Q6!$E$29:$AH$29</definedName>
    <definedName name="BOP">[14]Q6!$E$130:$AH$130</definedName>
    <definedName name="BOP_GDP">[14]Q6!$E$131:$AH$131</definedName>
    <definedName name="BRASS">[14]QQ!$E$150:$AH$150</definedName>
    <definedName name="BRASS_6">[14]Q6!$E$126:$AH$126</definedName>
    <definedName name="BRO">#REF!</definedName>
    <definedName name="BTR">[14]Q6!$E$42:$AH$42</definedName>
    <definedName name="BTRG">[14]Q6!$E$44:$AH$44</definedName>
    <definedName name="BTRP">[14]Q6!$E$45:$AH$45</definedName>
    <definedName name="budfin">#REF!</definedName>
    <definedName name="budget_financing">#REF!</definedName>
    <definedName name="BX">[14]Q6!$E$16:$AH$16</definedName>
    <definedName name="BXG">[14]Q6!$E$19:$AH$19</definedName>
    <definedName name="BXS">[14]Q6!$E$21:$AH$21</definedName>
    <definedName name="CAD">#REF!</definedName>
    <definedName name="CalcMCV_4">[14]Q4!$E$58:$AH$58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[19]RED98DATA!$B$62:$CG$74</definedName>
    <definedName name="CHART1_3">[19]RED98DATA!$B$2:$BY$78</definedName>
    <definedName name="CHART10_11">[19]RED98DATA!$A$160:$CJ$249</definedName>
    <definedName name="CHART11">[19]RED98DATA!$A$253:$U$258</definedName>
    <definedName name="CHART14">[19]RED98DATA!$A$178:$F$197</definedName>
    <definedName name="CHART5_6">[19]RED98DATA!$A$79:$J$129</definedName>
    <definedName name="CHART7_8">[19]RED98DATA!$A$130:$BA$158</definedName>
    <definedName name="CHART9">[19]RED98DATA!$A$159:$AM$185</definedName>
    <definedName name="CHF">#REF!</definedName>
    <definedName name="CHK1.1">[14]Q1!$E$61:$AH$61</definedName>
    <definedName name="CHK2.1">[14]Main!$E$67:$AH$67</definedName>
    <definedName name="CHK2.2">[14]Main!$E$70:$AH$70</definedName>
    <definedName name="CHK2.3">[14]Main!$E$75:$AH$75</definedName>
    <definedName name="CHK3.1">[14]Q3!$E$61:$AH$61</definedName>
    <definedName name="CHK5.1">[14]Q5!$E$107:$AH$107</definedName>
    <definedName name="CNY">#REF!</definedName>
    <definedName name="cont">#REF!</definedName>
    <definedName name="CONTENTS">#REF!</definedName>
    <definedName name="Copyfrom" localSheetId="0">#REF!</definedName>
    <definedName name="Copyfrom">#REF!</definedName>
    <definedName name="COUNTER">#REF!</definedName>
    <definedName name="CPF">[11]CPFs!$F$13:$AF$84</definedName>
    <definedName name="cpi">[19]Work!$ER$4:$FK$97</definedName>
    <definedName name="cpi_cmp">#REF!</definedName>
    <definedName name="cpi_nsa">[19]Work!$FM$5:$GF$97</definedName>
    <definedName name="Current_account">#REF!</definedName>
    <definedName name="CurrVintage">'[20]A Current Data'!$D$60</definedName>
    <definedName name="D">[14]DA!$E$9:$AH$9</definedName>
    <definedName name="D_ALTBCA_GDP">[21]DA!$E$78:$AH$78</definedName>
    <definedName name="D_ALTNGDP_R">[21]DA!$E$26:$AH$26</definedName>
    <definedName name="D_ALTNGDP_RG">[21]DA!$E$27:$AH$27</definedName>
    <definedName name="D_ALTPCPI">[21]DA!$E$50:$AH$50</definedName>
    <definedName name="D_ALTPCPIG">[21]DA!$E$51:$AH$51</definedName>
    <definedName name="D_B">[14]DA!$E$22:$AH$22</definedName>
    <definedName name="D_BCA_GDP">[21]DA!$E$77:$AH$77</definedName>
    <definedName name="D_BFD">[21]DA!$E$85:$AH$85</definedName>
    <definedName name="D_BFL">[21]DA!$E$120:$AH$120</definedName>
    <definedName name="D_BFL_D">#REF!</definedName>
    <definedName name="D_BFL_S">[21]DA!$E$121:$AH$121</definedName>
    <definedName name="D_BFLG">[21]DA!$E$122:$AH$122</definedName>
    <definedName name="D_BFOP">[21]DA!$E$87:$AH$87</definedName>
    <definedName name="D_BFPP">[21]DA!$E$86:$AH$86</definedName>
    <definedName name="D_BFRA1">[21]DA!$E$93:$AH$93</definedName>
    <definedName name="D_BFX">[21]DA!$E$91:$AH$91</definedName>
    <definedName name="D_BFXG">[21]DA!$E$89:$AH$89</definedName>
    <definedName name="D_BFXP">[21]DA!$E$84:$AH$84</definedName>
    <definedName name="D_BRASS">[21]DA!$E$118:$AH$118</definedName>
    <definedName name="D_CalcNGS">[21]DA!$E$46:$AH$46</definedName>
    <definedName name="D_CalcNMG_R">[21]DA!$E$73:$AH$73</definedName>
    <definedName name="D_CalcNXG_R">[21]DA!$E$70:$AH$70</definedName>
    <definedName name="D_D">[21]DA!$E$117:$AH$117</definedName>
    <definedName name="D_D_B">[21]DA!$E$114:$AH$114</definedName>
    <definedName name="D_D_Bdiff">[21]DA!$E$105:$AH$105</definedName>
    <definedName name="D_D_Bdiff1">[21]DA!$E$106:$AH$106</definedName>
    <definedName name="D_D_G">[21]DA!$E$115:$AH$115</definedName>
    <definedName name="D_D_Gdiff">[21]DA!$E$102:$AH$102</definedName>
    <definedName name="D_D_Gdiff1">[21]DA!$E$103:$AH$103</definedName>
    <definedName name="D_D_S">[21]DA!$E$116:$AH$116</definedName>
    <definedName name="D_D_Sdiff">#REF!</definedName>
    <definedName name="D_D_Sdiff1">#REF!</definedName>
    <definedName name="D_DA">[21]DA!$E$119:$AH$119</definedName>
    <definedName name="D_DAdiff">[21]DA!$E$111:$AH$111</definedName>
    <definedName name="D_DAdiff1">[21]DA!$E$112:$AH$112</definedName>
    <definedName name="D_Ddiff">[21]DA!$E$99:$AH$99</definedName>
    <definedName name="D_Ddiff1">[21]DA!$E$100:$AH$100</definedName>
    <definedName name="D_DSdiff">[21]DA!$E$108:$AH$108</definedName>
    <definedName name="D_DSdiff1">[21]DA!$E$109:$AH$109</definedName>
    <definedName name="D_EDNA">[21]DA!$E$17:$AH$17</definedName>
    <definedName name="D_ENDA">[21]DA!$E$16:$AH$16</definedName>
    <definedName name="D_G">[14]DA!$E$21:$AH$21</definedName>
    <definedName name="D_GCB">[21]DA!$E$62:$AH$62</definedName>
    <definedName name="D_GGB">[21]DA!$E$63:$AH$63</definedName>
    <definedName name="D_Ind">[11]DSA!$G$7:$AU$96</definedName>
    <definedName name="D_L">[14]Q7!$E$13:$AH$13</definedName>
    <definedName name="D_MCV">[21]DA!$E$10:$AH$10</definedName>
    <definedName name="D_MCV_B">[21]DA!$E$12:$AH$12</definedName>
    <definedName name="D_MCV_D">[21]DA!$E$13:$AH$13</definedName>
    <definedName name="D_MCV_N">[21]DA!$E$9:$AH$9</definedName>
    <definedName name="D_MCV_T">[21]DA!$E$11:$AH$11</definedName>
    <definedName name="D_NGDP">[21]DA!$E$35:$AH$35</definedName>
    <definedName name="D_NGDP_D">[21]DA!$E$57:$AH$57</definedName>
    <definedName name="D_NGDP_DAQ">[21]DA!$E$59:$AH$59</definedName>
    <definedName name="D_NGDP_DQ">#REF!</definedName>
    <definedName name="D_NGDP_RG">[21]DA!$E$28:$AH$28</definedName>
    <definedName name="D_NGDP_RGAQ">[21]DA!$E$30:$AH$30</definedName>
    <definedName name="D_NGDP_RGQ">[21]DA!$E$29:$AH$29</definedName>
    <definedName name="D_NGDPD">[21]DA!$E$36:$AH$36</definedName>
    <definedName name="D_NGDPDPC">[21]DA!$E$39:$AH$39</definedName>
    <definedName name="D_NGS">[21]DA!$E$44:$AH$44</definedName>
    <definedName name="D_NMG_R">[21]DA!$E$72:$AH$72</definedName>
    <definedName name="D_NSDGDP">[21]DA!$E$42:$AH$42</definedName>
    <definedName name="D_NSDGDP_R">[21]DA!$E$32:$AH$32</definedName>
    <definedName name="D_NTDD_RG">[21]DA!$E$21:$AH$21</definedName>
    <definedName name="D_NTDD_RGAQ">[21]DA!$E$23:$AH$23</definedName>
    <definedName name="D_NTDD_RGQ">[21]DA!$E$22:$AH$22</definedName>
    <definedName name="D_NXG_R">[21]DA!$E$69:$AH$69</definedName>
    <definedName name="D_O">[14]Q7!$E$23:$AH$23</definedName>
    <definedName name="D_OTB">[21]DA!$E$67:$AH$67</definedName>
    <definedName name="D_PCPI">#REF!</definedName>
    <definedName name="D_PCPIAQ">#REF!</definedName>
    <definedName name="D_PCPIG">[21]DA!$E$52:$AH$52</definedName>
    <definedName name="D_PCPIGAQ">[21]DA!$E$54:$AH$54</definedName>
    <definedName name="D_PCPIGQ">[21]DA!$E$53:$AH$53</definedName>
    <definedName name="D_PCPIQ">#REF!</definedName>
    <definedName name="D_PPPPC">[21]DA!$E$40:$AH$40</definedName>
    <definedName name="D_PPPWGT">[21]DA!$E$37:$AH$37</definedName>
    <definedName name="D_S">[14]Q7!$E$16:$AH$16</definedName>
    <definedName name="D_SRM">[14]Q7!$E$34:$AH$34</definedName>
    <definedName name="D_SY">#REF!</definedName>
    <definedName name="D_WPCP33_D">[21]DA!$E$66:$AH$66</definedName>
    <definedName name="DA">[14]DA!$E$33:$AH$33</definedName>
    <definedName name="date">#REF!</definedName>
    <definedName name="DATES">[19]RED98DATA!#REF!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[14]Q7!$E$28:$AH$28</definedName>
    <definedName name="DG">[14]Q7!$E$27:$AH$27</definedName>
    <definedName name="DG_S">[14]Q7!$E$18:$AH$18</definedName>
    <definedName name="Dhjetor_Ar_TOT_Lek">'[23]2003'!#REF!</definedName>
    <definedName name="Dhjetor_Ar_TOT_Valute">'[23]2003'!#REF!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[14]Q7!$E$29:$AH$29</definedName>
    <definedName name="doc">[19]DOC!$A$1:$L$43</definedName>
    <definedName name="DOCFILE">#REF!</definedName>
    <definedName name="DS">[14]DA!$E$38:$AH$38</definedName>
    <definedName name="DSA_Assumptions">[11]DSA!$G$666:$AJ$698</definedName>
    <definedName name="DSDSI">[14]Q7!$E$42:$AH$42</definedName>
    <definedName name="DSDSP">[14]Q7!$E$52:$AH$52</definedName>
    <definedName name="DSI">[14]Q7!$E$46:$AH$46</definedName>
    <definedName name="DSP">[14]Q7!$E$56:$AH$56</definedName>
    <definedName name="DSPG">[14]Q7!$E$58:$AH$58</definedName>
    <definedName name="DTS">#REF!</definedName>
    <definedName name="EBRD">[11]EBRD!$D$14:$AM$120</definedName>
    <definedName name="ECU">#REF!</definedName>
    <definedName name="EDNA">[14]QQ!$E$151:$AH$151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[14]Q5!$DZ$1</definedName>
    <definedName name="ENDA">[14]QQ!$E$147:$AH$147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[14]Main!$AB$25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[11]BoP!$G$365:$AK$434</definedName>
    <definedName name="FLRES">#REF!</definedName>
    <definedName name="FLRESC">#REF!</definedName>
    <definedName name="FMB">[14]Q4!$E$51:$AH$51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[14]Q4!$E$18:$AH$18</definedName>
    <definedName name="GCB_NGDP">[14]Q7!$E$19:$AH$19</definedName>
    <definedName name="GCD">[14]Q4!$E$21:$AH$21</definedName>
    <definedName name="GCEI">[14]Q4!$E$16:$AH$16</definedName>
    <definedName name="GCENL">[14]Q4!$E$13:$AH$13</definedName>
    <definedName name="GCND">[14]Q4!$E$24:$AH$24</definedName>
    <definedName name="GCND_NGDP">[14]Q4!$E$25:$AH$25</definedName>
    <definedName name="GCRG">[14]Q4!$E$10:$AH$10</definedName>
    <definedName name="GEORED98.XLS">[19]RED98DATA!$B$2:$BW$78</definedName>
    <definedName name="GGB">[14]Q4!$E$40:$AH$40</definedName>
    <definedName name="GGB_NGDP">[14]Q7!$E$41:$AH$41</definedName>
    <definedName name="GGD">[14]Q4!$E$43:$AH$43</definedName>
    <definedName name="GGED">[14]Q4!$E$35:$AH$35</definedName>
    <definedName name="GGEI">[14]Q4!$E$38:$AH$38</definedName>
    <definedName name="GGENL">[14]Q4!$E$32:$AH$32</definedName>
    <definedName name="GGND">[14]Q4!$E$46:$AH$46</definedName>
    <definedName name="GGRG">[14]Q4!$E$29:$AH$29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'[23]2003'!#REF!</definedName>
    <definedName name="Gusht_Ar_TOT_Valute">'[23]2003'!#REF!</definedName>
    <definedName name="HERE">#REF!</definedName>
    <definedName name="IM">[11]BoP!$G$259:$AR$307</definedName>
    <definedName name="IMF">[11]IMF!$C$5:$AP$55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[24]Aid:Services!$A$39:$AJ$46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'[23]2003'!#REF!</definedName>
    <definedName name="Janar_Ar_TOT_Valute">'[23]2003'!#REF!</definedName>
    <definedName name="JPY">#REF!</definedName>
    <definedName name="KA">#REF!</definedName>
    <definedName name="KEND">#REF!</definedName>
    <definedName name="KMENU">#REF!</definedName>
    <definedName name="Korrik_Ar_TOT_Lek">'[23]2003'!#REF!</definedName>
    <definedName name="Korrik_Ar_TOT_Valute">'[23]2003'!#REF!</definedName>
    <definedName name="KWD">#REF!</definedName>
    <definedName name="latest1998">#REF!</definedName>
    <definedName name="LCM">[14]Q3!$E$46:$AH$46</definedName>
    <definedName name="LE">[14]Q3!$E$13:$AH$13</definedName>
    <definedName name="LEM">[14]Q3!$E$52:$AH$52</definedName>
    <definedName name="LHEM">[14]Q3!$E$34:$AH$34</definedName>
    <definedName name="LHM">[14]Q3!$E$55:$AH$55</definedName>
    <definedName name="LIPM">[14]Q3!$E$43:$AH$43</definedName>
    <definedName name="liquidity_reserve">#REF!</definedName>
    <definedName name="LLF">[14]Q3!$E$10:$AH$10</definedName>
    <definedName name="LP">[14]Q6!$E$19:$AH$19</definedName>
    <definedName name="LULCM">[14]Q3!$E$37:$AH$37</definedName>
    <definedName name="LUR">[14]Q3!$E$16:$AH$16</definedName>
    <definedName name="Lyon">[25]C!$O$1</definedName>
    <definedName name="MACRO">#REF!</definedName>
    <definedName name="MACROS">#REF!</definedName>
    <definedName name="Maj_Ar_TOT_Lek">'[23]2003'!#REF!</definedName>
    <definedName name="Maj_Ar_TOT_Valute">'[23]2003'!#REF!</definedName>
    <definedName name="Mars_Ar_TOT_Lek">#REF!</definedName>
    <definedName name="Mars_Ar_TOT_Valute">#REF!</definedName>
    <definedName name="Maturity_NC">'[22]Triangle private'!$C$15</definedName>
    <definedName name="MCV">[14]Main!$E$63:$AH$63</definedName>
    <definedName name="MCV_B">[14]QQ!$E$157:$AH$157</definedName>
    <definedName name="MCV_B1">[14]Q6!$E$158:$AH$158</definedName>
    <definedName name="MCV_D">[14]DA!$E$62:$AH$62</definedName>
    <definedName name="MCV_D1">[14]DA!$E$63:$AH$63</definedName>
    <definedName name="MCV_N">[14]Q4!$E$58:$AH$58</definedName>
    <definedName name="MCV_N1">[14]Q1!$E$59:$AH$59</definedName>
    <definedName name="MCV_T">[14]Micro!$E$103:$AH$103</definedName>
    <definedName name="MCV_T1">[14]Q5!$E$104:$AH$104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[14]Q3!$E$27:$AH$27</definedName>
    <definedName name="MS_BMG">[14]Q3!$E$29:$AH$29</definedName>
    <definedName name="MS_BXG">[14]Q3!$E$28:$AH$28</definedName>
    <definedName name="MS_GCB_NGDP">[14]Q3!$E$19:$AH$19</definedName>
    <definedName name="MS_GGB_NGDP">[14]Q3!$E$20:$AH$20</definedName>
    <definedName name="MS_LUR">[14]Q3!$E$15:$AH$15</definedName>
    <definedName name="MS_NGDP">[14]Q3!$E$12:$AH$12</definedName>
    <definedName name="MS_NGDP_RG">[14]Q3!$E$9:$AH$9</definedName>
    <definedName name="MS_PCPIG">[14]Q3!$E$16:$AH$16</definedName>
    <definedName name="MS_TMG_RPCH">[14]Q3!$E$24:$AH$24</definedName>
    <definedName name="MS_TXG_RPCH">[14]Q3!$E$23:$AH$23</definedName>
    <definedName name="mt_moneyprog">#REF!</definedName>
    <definedName name="MTPROJ">#REF!</definedName>
    <definedName name="namehp">[26]SA_HP!#REF!</definedName>
    <definedName name="NAMES">#REF!</definedName>
    <definedName name="NAMES_Q">#REF!</definedName>
    <definedName name="namesreer">#REF!</definedName>
    <definedName name="namesweo">#REF!</definedName>
    <definedName name="NC_R">[14]Q1!$E$8:$AH$8</definedName>
    <definedName name="NCG">[14]Main!$E$8:$AH$8</definedName>
    <definedName name="NCG_R">[14]Q4!$E$11:$AH$11</definedName>
    <definedName name="NCP">[14]Main!$E$11:$AH$11</definedName>
    <definedName name="NCP_R">[14]Q4!$E$14:$AH$14</definedName>
    <definedName name="Nentor_Ar_TOT_Lek">'[23]2003'!#REF!</definedName>
    <definedName name="Nentor_Ar_TOT_Valute">'[23]2003'!#REF!</definedName>
    <definedName name="newname" hidden="1">[11]ER!#REF!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[14]Q1!$E$29:$AH$29</definedName>
    <definedName name="NFB_R_GDP">[14]Q1!$E$30:$AH$30</definedName>
    <definedName name="NFI">[14]Main!$E$20:$AH$20</definedName>
    <definedName name="NFI_R">[14]Q4!$E$23:$AH$23</definedName>
    <definedName name="NFIG">[14]Main!$E$23:$AH$23</definedName>
    <definedName name="NFIP">[14]Main!$E$26:$AH$26</definedName>
    <definedName name="NFP_VE">[10]Model!#REF!</definedName>
    <definedName name="NFP_VE_1">[10]Model!#REF!</definedName>
    <definedName name="NGDP">[14]Main!$E$47:$AH$47</definedName>
    <definedName name="NGDP_D">[14]Q3!$E$22:$AH$22</definedName>
    <definedName name="NGDP_D.ARQ">[14]Q2!$E$21:$CB$21</definedName>
    <definedName name="NGDP_D.Q">[14]Q2!$E$20:$CB$20</definedName>
    <definedName name="NGDP_D.YOY">[14]Q2!$E$22:$CB$22</definedName>
    <definedName name="NGDP_D.YOYAVG">[14]Q2!$L$23:$CB$23</definedName>
    <definedName name="NGDP_DG">[14]Q6!$E$23:$AH$23</definedName>
    <definedName name="NGDP_R">[14]Q4!$E$50:$AH$50</definedName>
    <definedName name="NGDP_R.ARQ">[14]Q2!$E$10:$CB$10</definedName>
    <definedName name="NGDP_R.Q">[14]Q2!$E$9:$CB$9</definedName>
    <definedName name="NGDP_R.YOY">[14]Q2!$E$11:$CB$11</definedName>
    <definedName name="NGDP_R.YOYAVG">[14]Q2!$L$12:$CB$12</definedName>
    <definedName name="NGDP_RG">[14]Q4!$E$51:$AH$51</definedName>
    <definedName name="NGK">#REF!</definedName>
    <definedName name="NGS">[14]Main!$E$50:$AH$50</definedName>
    <definedName name="NGS_NGDP">[14]Main!$E$51:$AH$51</definedName>
    <definedName name="NGSG">[14]Main!$E$53:$AH$53</definedName>
    <definedName name="NGSP">[14]Main!$E$56:$AH$56</definedName>
    <definedName name="NI">[14]Main!$E$14:$AH$14</definedName>
    <definedName name="NI_GDP">[14]Main!$E$16:$AH$16</definedName>
    <definedName name="NI_NGDP">[14]Main!$E$16:$AH$16</definedName>
    <definedName name="NI_R">[14]Q1!$E$17:$AH$17</definedName>
    <definedName name="NINV">[14]Main!$E$18:$AH$18</definedName>
    <definedName name="NINV_R">[14]Q4!$E$20:$AH$20</definedName>
    <definedName name="NINV_R_GDP">[14]Q1!$E$21:$AH$21</definedName>
    <definedName name="NM">[14]Main!$E$38:$AH$38</definedName>
    <definedName name="NM_R">[14]Q4!$E$41:$AH$41</definedName>
    <definedName name="NMG">[14]Main!$E$41:$AH$41</definedName>
    <definedName name="NMG_R">[14]Q1!$E$44:$AH$44</definedName>
    <definedName name="NMG_RG">[14]Q1!$E$45:$AH$45</definedName>
    <definedName name="NMS">[14]Main!$E$44:$AH$44</definedName>
    <definedName name="NMS_R">[14]Q1!$E$47:$AH$47</definedName>
    <definedName name="NOK">#REF!</definedName>
    <definedName name="Non_BRO">#REF!</definedName>
    <definedName name="NTDD_R">[14]Q1!$E$26:$AH$26</definedName>
    <definedName name="NTDD_R.ARQ">[14]Q2!$E$15:$CB$15</definedName>
    <definedName name="NTDD_R.Q">[14]Q2!$E$14:$CB$14</definedName>
    <definedName name="NTDD_R.YOY">[14]Q2!$E$16:$CB$16</definedName>
    <definedName name="NTDD_R.YOYAVG">[14]Q2!$L$17:$CB$17</definedName>
    <definedName name="NTDD_RG">[14]Q4!$E$27:$AH$27</definedName>
    <definedName name="NX">[14]Main!$E$29:$AH$29</definedName>
    <definedName name="NX_R">[14]Q4!$E$32:$AH$32</definedName>
    <definedName name="NXG">[14]Main!$E$32:$AH$32</definedName>
    <definedName name="NXG_R">[14]Q1!$E$35:$AH$35</definedName>
    <definedName name="NXG_RG">[14]Q1!$E$36:$AH$36</definedName>
    <definedName name="NXS">[14]Main!$E$35:$AH$35</definedName>
    <definedName name="NXS_R">[14]Q1!$E$38:$AH$38</definedName>
    <definedName name="outl">#REF!</definedName>
    <definedName name="outl2">#REF!</definedName>
    <definedName name="OUTLOOK">#REF!</definedName>
    <definedName name="OUTLOOK2">#REF!</definedName>
    <definedName name="p">[27]labels!#REF!</definedName>
    <definedName name="Paym_Cap">[11]Debt!$G$249:$AQ$309</definedName>
    <definedName name="pchBMG">#REF!</definedName>
    <definedName name="pchBXG">#REF!</definedName>
    <definedName name="pchNM_R">[14]Q1!$E$42:$AH$42</definedName>
    <definedName name="pchNMG_R">[14]Q4!$E$45:$AH$45</definedName>
    <definedName name="pchNX_R">[14]Q1!$E$33:$AH$33</definedName>
    <definedName name="pchNXG_R">[14]Q4!$E$36:$AH$36</definedName>
    <definedName name="PCPI">[14]Q3!$E$25:$AH$25</definedName>
    <definedName name="PCPI.ARQ">[14]Q2!$E$26:$CB$26</definedName>
    <definedName name="PCPI.Q">[14]Q2!$E$25:$CB$25</definedName>
    <definedName name="PCPI.YOY">[14]Q2!$E$27:$CB$27</definedName>
    <definedName name="PCPI.YOYAVG">[14]Q2!$L$28:$CB$28</definedName>
    <definedName name="PCPIE">[14]Q3!$E$29:$AH$29</definedName>
    <definedName name="PCPIG">[14]Q6!$E$26:$AH$26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[11]PFP!$C$5:$AG$59</definedName>
    <definedName name="PMENU">#REF!</definedName>
    <definedName name="PPPWGT">[14]Main!$E$65:$AH$65</definedName>
    <definedName name="Pr_tb_5">[16]Prj_Food!$A$10:$O$40</definedName>
    <definedName name="Pr_tb_6">[16]Prj_Fuel!$A$11:$P$38</definedName>
    <definedName name="Pr_tb_7">[16]Pr_Electr!$A$10:$I$34</definedName>
    <definedName name="Pr_tb_8">'[16]JunPrg_9899&amp;beyond'!$A$1332:$AE$1383</definedName>
    <definedName name="Pr_tb_9">'[16]JunPrg_9899&amp;beyond'!$A$1389:$AE$1457</definedName>
    <definedName name="Pr_tb_food0">'[16]JunPrg_9899&amp;beyond'!$A$883:$AE$900</definedName>
    <definedName name="Pr_tb_food1">'[16]JunPrg_9899&amp;beyond'!$A$912:$AE$944</definedName>
    <definedName name="Pr_tb_food2">'[16]JunPrg_9899&amp;beyond'!$A$946:$AE$984</definedName>
    <definedName name="Pr_tb_food3">'[16]JunPrg_9899&amp;beyond'!$A$985:$AE$1028</definedName>
    <definedName name="Pr_tb1">'[16]JunPrg_9899&amp;beyond'!$A$4:$AE$75</definedName>
    <definedName name="Pr_tb1b">'[16]JunPrg_9899&amp;beyond'!$A$1105:$AE$1176</definedName>
    <definedName name="Pr_tb2">'[16]JunPrg_9899&amp;beyond'!$A$150:$AE$190</definedName>
    <definedName name="Pr_tb2b">'[16]JunPrg_9899&amp;beyond'!$A$1206:$AE$1249</definedName>
    <definedName name="Pr_tb3">'[16]JunPrg_9899&amp;beyond'!$A$198:$AE$272</definedName>
    <definedName name="Pr_tb3b">'[16]JunPrg_9899&amp;beyond'!$A$1252:$AE$1327</definedName>
    <definedName name="Pr_tb4">'[16]JunPrg_9899&amp;beyond'!$A$1032:$AE$1089</definedName>
    <definedName name="Prill_Ar_TOT_Lek">'[23]2003'!#REF!</definedName>
    <definedName name="Prill_Ar_TOT_Valute">'[23]2003'!#REF!</definedName>
    <definedName name="print">#REF!</definedName>
    <definedName name="_xlnm.Print_Area" localSheetId="0">Tab_6!$A$1:$F$85</definedName>
    <definedName name="_xlnm.Print_Area">#REF!</definedName>
    <definedName name="Print_Area_table10">#REF!</definedName>
    <definedName name="_xlnm.Print_Titles">[14]Micro!$A$1:$C$65536,[14]Micro!$A$1:$IV$7</definedName>
    <definedName name="PrintThis_Links">[14]Links!$A$1:$F$33</definedName>
    <definedName name="PTE">#REF!</definedName>
    <definedName name="Qershor_Ar_TOT_Lek">'[23]2003'!#REF!</definedName>
    <definedName name="Qershor_Ar_TOT_Valute">'[23]2003'!#REF!</definedName>
    <definedName name="REAL">#REF!</definedName>
    <definedName name="RED_BOP">[11]RED!$C$2:$AA$54</definedName>
    <definedName name="RED_D">[11]RED!$C$57:$AA$97</definedName>
    <definedName name="RED_DS">[11]RED!$AD$3:$AW$30</definedName>
    <definedName name="RED_TRD">[11]RED!$BC$3:$BF$45</definedName>
    <definedName name="REDBOP">#REF!</definedName>
    <definedName name="REDUC">#REF!</definedName>
    <definedName name="REER">[19]Work!$AK$26:$AV$97</definedName>
    <definedName name="REGISTERALL">#REF!</definedName>
    <definedName name="RESDEB">#REF!</definedName>
    <definedName name="RESDEBT">#REF!</definedName>
    <definedName name="revenue">[28]C!$A$747:$IV$747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[29]Main!$AB$26</definedName>
    <definedName name="rngDepartmentDrive">[29]Main!$AB$23</definedName>
    <definedName name="rngEMailAddress">[29]Main!$AB$20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News">[29]Main!$AB$27</definedName>
    <definedName name="rngQuestChecked">[14]ErrCheck!$A$3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[19]Work!$DB$1:$DU$97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'[23]2003'!#REF!</definedName>
    <definedName name="Shkurt_Ar_TOT_Valute">'[23]2003'!#REF!</definedName>
    <definedName name="Shtator_Ar_TOT_Lek">'[23]2003'!#REF!</definedName>
    <definedName name="Shtator_Ar_TOT_Valute">'[23]2003'!#REF!</definedName>
    <definedName name="STOP">#REF!</definedName>
    <definedName name="sum">[11]BoP!$G$174:$AR$216</definedName>
    <definedName name="SUMMARY1">#REF!</definedName>
    <definedName name="SUMMARY2">#REF!</definedName>
    <definedName name="SumSumTbl">#REF!</definedName>
    <definedName name="t_bills">'[19]T-bills2'!$A$1:$J$31</definedName>
    <definedName name="tab17bop">#REF!</definedName>
    <definedName name="Tabel" localSheetId="0">[30]Tregues!$A$1:$J$50</definedName>
    <definedName name="Tabel">[30]Tregues!$A$1:$J$50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[31]StRp_Tbl1!$B$4:$AF$109</definedName>
    <definedName name="TB_SR_2">#REF!</definedName>
    <definedName name="TB_Sub">[16]CGExp!$B$135:$CL$192</definedName>
    <definedName name="TB_Subsd">#REF!</definedName>
    <definedName name="Tb_Tax_3year">[16]TaxRev!$A$2:$L$66</definedName>
    <definedName name="TB_Taxes">'[16]JunPrg_9899&amp;beyond'!$A$487:$AE$559</definedName>
    <definedName name="TB1_x">#REF!</definedName>
    <definedName name="TB1_xx">#REF!</definedName>
    <definedName name="TB1b">[16]SummaryCG!$A$79:$CL$150</definedName>
    <definedName name="TB1b_x">#REF!</definedName>
    <definedName name="TB2b">[16]CGRev!$A$57:$CL$99</definedName>
    <definedName name="TB3b">[16]CGExp!$B$284:$CL$356</definedName>
    <definedName name="TB5b">[16]CGAuthMeth!$B$174:$CL$223</definedName>
    <definedName name="TB6b">[16]CGAuthMeth!$B$231:$CL$297</definedName>
    <definedName name="TB7b">[16]CGFin_Monthly!$B$92:$AC$142</definedName>
    <definedName name="tblChecks">[14]ErrCheck!$A$3:$E$5</definedName>
    <definedName name="tblLinks">[14]Links!$A$4:$F$33</definedName>
    <definedName name="TBPRJ4">#REF!</definedName>
    <definedName name="Tbs1thr4">#REF!</definedName>
    <definedName name="Tetor_Ar_TOT_Lek">'[23]2003'!#REF!</definedName>
    <definedName name="Tetor_Ar_TOT_Valute">'[23]2003'!#REF!</definedName>
    <definedName name="TM">[14]Q5!$E$19:$AH$19</definedName>
    <definedName name="TM_D">[14]Q5!$E$23:$AH$23</definedName>
    <definedName name="TM_DPCH">[14]Q5!$E$24:$AH$24</definedName>
    <definedName name="TM_R">[14]Q5!$E$22:$AH$22</definedName>
    <definedName name="TM_RPCH">[14]Q5!$E$21:$AH$21</definedName>
    <definedName name="TMG">[14]Q5!$E$38:$AH$38</definedName>
    <definedName name="TMG_D">[14]Q5!$E$42:$AH$42</definedName>
    <definedName name="TMG_DPCH">[14]Q5!$E$43:$AH$43</definedName>
    <definedName name="TMG_R">[14]Q5!$E$41:$AH$41</definedName>
    <definedName name="TMG_RPCH">[14]Micro!$E$40:$AH$40</definedName>
    <definedName name="TMGO">[14]Micro!$E$58:$AH$58</definedName>
    <definedName name="TMGO_D">[14]Q5!$E$63:$AH$63</definedName>
    <definedName name="TMGO_DPCH">[14]Q5!$E$64:$AH$64</definedName>
    <definedName name="TMGO_R">[14]Q5!$E$62:$AH$62</definedName>
    <definedName name="TMGO_RPCH">[14]Q5!$E$60:$AH$60</definedName>
    <definedName name="TMGXO">[14]Q5!$E$82:$AH$82</definedName>
    <definedName name="TMGXO_D">[14]Q5!$E$88:$AH$88</definedName>
    <definedName name="TMGXO_DPCH">[14]Q5!$E$89:$AH$89</definedName>
    <definedName name="TMGXO_R">[14]Q5!$E$87:$AH$87</definedName>
    <definedName name="TMGXO_RPCH">[14]Q5!$E$84:$AH$84</definedName>
    <definedName name="TMS">[14]Q5!$E$97:$AH$97</definedName>
    <definedName name="Trade">[11]BoP!$G$218:$AR$256</definedName>
    <definedName name="Trade_balance">#REF!</definedName>
    <definedName name="TRANSFERTEST">#REF!</definedName>
    <definedName name="TX">[14]Q5!$E$11:$AH$11</definedName>
    <definedName name="TX_D">[14]Q5!$E$15:$AH$15</definedName>
    <definedName name="TX_DPCH">[14]Q5!$E$16:$AH$16</definedName>
    <definedName name="TX_R">[14]Q5!$E$14:$AH$14</definedName>
    <definedName name="TX_RPCH">[14]Q5!$E$13:$AH$13</definedName>
    <definedName name="TXG">[14]Q5!$E$30:$AH$30</definedName>
    <definedName name="TXG_D">[14]Q5!$E$34:$AH$34</definedName>
    <definedName name="TXG_DPCH">[14]Q5!$E$35:$AH$35</definedName>
    <definedName name="TXG_R">[14]Q5!$E$33:$AH$33</definedName>
    <definedName name="TXG_RPCH">[14]Micro!$E$32:$AH$32</definedName>
    <definedName name="TXGO">[14]Micro!$E$49:$AH$49</definedName>
    <definedName name="TXGO_D">[14]Q5!$E$54:$AH$54</definedName>
    <definedName name="TXGO_DPCH">[14]Q5!$E$55:$AH$55</definedName>
    <definedName name="TXGO_R">[14]Q5!$E$53:$AH$53</definedName>
    <definedName name="TXGO_RPCH">[14]Q5!$E$51:$AH$51</definedName>
    <definedName name="TXGXO">[14]Q5!$E$72:$AH$72</definedName>
    <definedName name="TXGXO_D">[14]Q5!$E$78:$AH$78</definedName>
    <definedName name="TXGXO_DPCH">[14]Q5!$E$79:$AH$79</definedName>
    <definedName name="TXGXO_R">[14]Q5!$E$77:$AH$77</definedName>
    <definedName name="TXGXO_RPCH">[14]Q5!$E$74:$AH$74</definedName>
    <definedName name="TXS">[14]Q5!$E$95:$AH$95</definedName>
    <definedName name="UCC">#REF!</definedName>
    <definedName name="USD">#REF!</definedName>
    <definedName name="USERNAME">#REF!</definedName>
    <definedName name="ValidationList">#REF!</definedName>
    <definedName name="viti2006" localSheetId="0">[32]kursi!$A$27:$M$37</definedName>
    <definedName name="viti2006">[32]kursi!$A$27:$M$37</definedName>
    <definedName name="viti2007" localSheetId="0">[32]kursi!$A$41:$M$51</definedName>
    <definedName name="viti2007">[32]kursi!$A$41:$M$51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[14]Micro!$E$67:$AH$67</definedName>
    <definedName name="WPCP33pch">[14]Q5!$E$68:$AH$68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[19]Work!$DW$5:$EP$97</definedName>
    <definedName name="xrates">[19]Work!$CG$5:$CZ$97</definedName>
    <definedName name="xxWRS_1">#REF!</definedName>
    <definedName name="xxWRS_2">#REF!</definedName>
    <definedName name="xxWRS_3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>#REF!</definedName>
  </definedNames>
  <calcPr calcId="152511"/>
</workbook>
</file>

<file path=xl/calcChain.xml><?xml version="1.0" encoding="utf-8"?>
<calcChain xmlns="http://schemas.openxmlformats.org/spreadsheetml/2006/main">
  <c r="E74" i="1" l="1"/>
  <c r="E73" i="1"/>
  <c r="E83" i="1" l="1"/>
  <c r="E82" i="1"/>
  <c r="E81" i="1"/>
  <c r="E78" i="1"/>
  <c r="E72" i="1"/>
  <c r="E71" i="1"/>
  <c r="E70" i="1"/>
  <c r="E67" i="1"/>
  <c r="E64" i="1"/>
  <c r="E63" i="1"/>
  <c r="E61" i="1"/>
  <c r="E60" i="1"/>
  <c r="E59" i="1"/>
  <c r="E58" i="1"/>
  <c r="E56" i="1"/>
  <c r="E55" i="1"/>
  <c r="E54" i="1"/>
  <c r="E52" i="1"/>
  <c r="E49" i="1"/>
  <c r="E48" i="1"/>
  <c r="E47" i="1"/>
  <c r="E46" i="1"/>
  <c r="E44" i="1"/>
  <c r="E43" i="1"/>
  <c r="E42" i="1"/>
  <c r="E41" i="1"/>
  <c r="E39" i="1"/>
  <c r="E38" i="1"/>
  <c r="E36" i="1"/>
  <c r="E35" i="1"/>
  <c r="E34" i="1"/>
  <c r="E33" i="1"/>
  <c r="E28" i="1"/>
  <c r="E26" i="1"/>
  <c r="E25" i="1"/>
  <c r="E24" i="1"/>
  <c r="E22" i="1"/>
  <c r="E21" i="1"/>
  <c r="E20" i="1"/>
  <c r="E18" i="1"/>
  <c r="E17" i="1"/>
  <c r="E16" i="1"/>
  <c r="E14" i="1"/>
  <c r="E13" i="1"/>
  <c r="E12" i="1"/>
  <c r="E11" i="1"/>
  <c r="E10" i="1"/>
  <c r="E9" i="1"/>
  <c r="E6" i="1"/>
  <c r="D38" i="1"/>
  <c r="D27" i="1" l="1"/>
  <c r="E27" i="1" s="1"/>
  <c r="D80" i="1" l="1"/>
  <c r="D77" i="1"/>
  <c r="D69" i="1"/>
  <c r="D65" i="1"/>
  <c r="D62" i="1"/>
  <c r="D57" i="1"/>
  <c r="D53" i="1"/>
  <c r="D51" i="1"/>
  <c r="D50" i="1" s="1"/>
  <c r="D45" i="1"/>
  <c r="D40" i="1"/>
  <c r="D37" i="1"/>
  <c r="D32" i="1"/>
  <c r="D23" i="1"/>
  <c r="D19" i="1"/>
  <c r="D15" i="1"/>
  <c r="D8" i="1"/>
  <c r="D7" i="1" l="1"/>
  <c r="D31" i="1"/>
  <c r="D76" i="1"/>
  <c r="C79" i="1"/>
  <c r="E79" i="1" s="1"/>
  <c r="C51" i="1"/>
  <c r="E51" i="1" s="1"/>
  <c r="C53" i="1"/>
  <c r="E53" i="1" s="1"/>
  <c r="C68" i="1"/>
  <c r="E68" i="1" s="1"/>
  <c r="D30" i="1" l="1"/>
  <c r="D5" i="1"/>
  <c r="C66" i="1"/>
  <c r="C80" i="1"/>
  <c r="E80" i="1" s="1"/>
  <c r="C77" i="1"/>
  <c r="E77" i="1" s="1"/>
  <c r="C69" i="1"/>
  <c r="E69" i="1" s="1"/>
  <c r="C62" i="1"/>
  <c r="E62" i="1" s="1"/>
  <c r="C57" i="1"/>
  <c r="E57" i="1" s="1"/>
  <c r="C50" i="1"/>
  <c r="E50" i="1" s="1"/>
  <c r="C45" i="1"/>
  <c r="E45" i="1" s="1"/>
  <c r="C40" i="1"/>
  <c r="E40" i="1" s="1"/>
  <c r="C37" i="1"/>
  <c r="E37" i="1" s="1"/>
  <c r="C32" i="1"/>
  <c r="E32" i="1" s="1"/>
  <c r="C23" i="1"/>
  <c r="E23" i="1" s="1"/>
  <c r="C19" i="1"/>
  <c r="E19" i="1" s="1"/>
  <c r="C15" i="1"/>
  <c r="E15" i="1" s="1"/>
  <c r="C8" i="1"/>
  <c r="E8" i="1" s="1"/>
  <c r="C65" i="1" l="1"/>
  <c r="E65" i="1" s="1"/>
  <c r="E66" i="1"/>
  <c r="C31" i="1"/>
  <c r="C76" i="1"/>
  <c r="E76" i="1" s="1"/>
  <c r="C7" i="1"/>
  <c r="E7" i="1" s="1"/>
  <c r="C30" i="1" l="1"/>
  <c r="E31" i="1"/>
  <c r="C5" i="1"/>
  <c r="E5" i="1" s="1"/>
  <c r="C75" i="1" l="1"/>
  <c r="E30" i="1"/>
  <c r="D75" i="1"/>
  <c r="E75" i="1" s="1"/>
</calcChain>
</file>

<file path=xl/sharedStrings.xml><?xml version="1.0" encoding="utf-8"?>
<sst xmlns="http://schemas.openxmlformats.org/spreadsheetml/2006/main" count="444" uniqueCount="323">
  <si>
    <t>TREGUESIT FISKALE TE AKTIT NORMATIV 2014</t>
  </si>
  <si>
    <t>(Fiscal indicators regarding Normative Act of 2014)</t>
  </si>
  <si>
    <t>ne milion leke (in million lek)</t>
  </si>
  <si>
    <t>Nr.</t>
  </si>
  <si>
    <t>E  M  E  R  T  I  M  I</t>
  </si>
  <si>
    <t>I T E M S</t>
  </si>
  <si>
    <t>TOTALI TE ARDHURAVE</t>
  </si>
  <si>
    <t>TOTAL REVENUE</t>
  </si>
  <si>
    <t>I.</t>
  </si>
  <si>
    <t>Te ardhura nga ndihmat</t>
  </si>
  <si>
    <t>Grants</t>
  </si>
  <si>
    <t>II.</t>
  </si>
  <si>
    <t>Te ardhura tatimore</t>
  </si>
  <si>
    <t>Tax Revenue</t>
  </si>
  <si>
    <t>II.1</t>
  </si>
  <si>
    <t>Nga Tatimet dhe Doganat</t>
  </si>
  <si>
    <t>From tax offices and customs</t>
  </si>
  <si>
    <t>Tatimi mbi Vleren e Shtuar</t>
  </si>
  <si>
    <t xml:space="preserve">V.A.T </t>
  </si>
  <si>
    <t>Tatimi mbi Fitimin</t>
  </si>
  <si>
    <t>Profit Tax</t>
  </si>
  <si>
    <t>Akcizat</t>
  </si>
  <si>
    <t>Excise Tax</t>
  </si>
  <si>
    <t>Tatimi mbi te Ardhurat Personale</t>
  </si>
  <si>
    <t>Personal Income Tax</t>
  </si>
  <si>
    <t>Taksa Nacionale dhe te tjera</t>
  </si>
  <si>
    <t>National Taxes and others</t>
  </si>
  <si>
    <t>Taksa Doganore</t>
  </si>
  <si>
    <t>Customs Duties</t>
  </si>
  <si>
    <t>II.2</t>
  </si>
  <si>
    <t>Te ardhura nga Pushteti Vendor</t>
  </si>
  <si>
    <t>Local Taxes</t>
  </si>
  <si>
    <t>Taksa Lokale</t>
  </si>
  <si>
    <t>Tatimi mbi Pasurine (ndertesat)</t>
  </si>
  <si>
    <t>Property Tax</t>
  </si>
  <si>
    <t>Tatimi i thjeshtuar mbi fitimin e biznesit te vogel</t>
  </si>
  <si>
    <t>Simple profit tax of small bisness</t>
  </si>
  <si>
    <t>II.3</t>
  </si>
  <si>
    <t>Te ardhurat nga Fondet Speciale</t>
  </si>
  <si>
    <t>Revenues from Special Funds</t>
  </si>
  <si>
    <t>Sigurimi Shoqeror</t>
  </si>
  <si>
    <t>Social Insurance</t>
  </si>
  <si>
    <t>Sigurimi Shendetesor</t>
  </si>
  <si>
    <t>Health insurance</t>
  </si>
  <si>
    <t>Te ardhurat per kompensimin ne vlere te pronareve</t>
  </si>
  <si>
    <t xml:space="preserve">Revenues for owners' in value-compensation </t>
  </si>
  <si>
    <t>III.</t>
  </si>
  <si>
    <t>Te ardhura Jotatimore</t>
  </si>
  <si>
    <t>Nontax Revenue</t>
  </si>
  <si>
    <t>Tran.Fitimi nga Banka e Shqiperise</t>
  </si>
  <si>
    <t>Profit transfer from BOA</t>
  </si>
  <si>
    <t>Te ardhura nga Institucionet Buxhetore</t>
  </si>
  <si>
    <t>Income of budgetary institutions</t>
  </si>
  <si>
    <t>Dividenti</t>
  </si>
  <si>
    <t>Divident</t>
  </si>
  <si>
    <t>Tarifat e Sherbimeve</t>
  </si>
  <si>
    <t>Services Fees</t>
  </si>
  <si>
    <t>Te tjera</t>
  </si>
  <si>
    <t>Others</t>
  </si>
  <si>
    <t>TOTALI I SHPENZIMEVE</t>
  </si>
  <si>
    <t>TOTAL EXPENDITURE</t>
  </si>
  <si>
    <t>Shpenzime Korrente</t>
  </si>
  <si>
    <t>Current Expenditures</t>
  </si>
  <si>
    <t>Personeli</t>
  </si>
  <si>
    <t>Personnel expenditures</t>
  </si>
  <si>
    <t>Paga</t>
  </si>
  <si>
    <t>Wages</t>
  </si>
  <si>
    <t>Kontributi per Sigurime Shoqerore</t>
  </si>
  <si>
    <t>Social insurance contributions</t>
  </si>
  <si>
    <t>Fondi i vecante i pagave</t>
  </si>
  <si>
    <t xml:space="preserve">Bonus fund </t>
  </si>
  <si>
    <t>Politikat te reja pagash per Policine e Shtetit</t>
  </si>
  <si>
    <t>Contingency for new policies for state police</t>
  </si>
  <si>
    <t>Interesat</t>
  </si>
  <si>
    <t>Interest</t>
  </si>
  <si>
    <t xml:space="preserve"> Te Brendshme</t>
  </si>
  <si>
    <t>Domestic</t>
  </si>
  <si>
    <t xml:space="preserve"> Te Huaja</t>
  </si>
  <si>
    <t>Foreign</t>
  </si>
  <si>
    <t>Shpenzime Operative Mirembajtje nga te cilat:</t>
  </si>
  <si>
    <t>Operational &amp; Maintenance of which:</t>
  </si>
  <si>
    <t>Te qeverisjes qendrore</t>
  </si>
  <si>
    <t xml:space="preserve">                 Central government</t>
  </si>
  <si>
    <t>Arsimi i Larte</t>
  </si>
  <si>
    <t xml:space="preserve">                    from revenues of Higher Education System</t>
  </si>
  <si>
    <t>Te tjera jashte limitit</t>
  </si>
  <si>
    <t xml:space="preserve">                      from Exceptional Revenues</t>
  </si>
  <si>
    <t>Subvencionet</t>
  </si>
  <si>
    <t>Subsidies</t>
  </si>
  <si>
    <t>Shpenzime per Fondet Speciale</t>
  </si>
  <si>
    <t>Social insurance outlays</t>
  </si>
  <si>
    <t>Sigurime Shoqerore</t>
  </si>
  <si>
    <t>Social insurance</t>
  </si>
  <si>
    <t>Sigurime Shendetesore</t>
  </si>
  <si>
    <t>Politika te reja pensionesh</t>
  </si>
  <si>
    <t>Contingency for new policies</t>
  </si>
  <si>
    <t>Shpenzime per Kompensimin ne Vlere te Pronareve</t>
  </si>
  <si>
    <t>Expenditure for owners' in value-compensation</t>
  </si>
  <si>
    <t>Shpenzime per Buxhetin Vendor</t>
  </si>
  <si>
    <t>Local Budget expenditure</t>
  </si>
  <si>
    <t>Granti nga buxheti i shtetit per pushtetin vendor</t>
  </si>
  <si>
    <t>Local Budget (Grant)</t>
  </si>
  <si>
    <t xml:space="preserve">Fond i pakushtezuar </t>
  </si>
  <si>
    <t>Unconditional Fund</t>
  </si>
  <si>
    <t>Fondi i Zhvillimit te Infrastruktures vendore</t>
  </si>
  <si>
    <t>Local Infrastructure Development Fund</t>
  </si>
  <si>
    <t>Te ardhura nga taksat dhe tarifat vendore</t>
  </si>
  <si>
    <t>Local Budget (Own revenues)</t>
  </si>
  <si>
    <t>Buxheti Lokal (Te ardhurat nga transferimi i rentes)</t>
  </si>
  <si>
    <t xml:space="preserve">Local Budget (from shared taxes revenues) </t>
  </si>
  <si>
    <t>Buxheti Lokal (Nga te ardhurat jo-tatimore)</t>
  </si>
  <si>
    <t xml:space="preserve">Local Budget (from non-tax revenues) </t>
  </si>
  <si>
    <t xml:space="preserve">Shpenzime te tjera </t>
  </si>
  <si>
    <t>Other expenditures</t>
  </si>
  <si>
    <t>Pagesa e Papunesise</t>
  </si>
  <si>
    <t>Unemployment insurance benefits</t>
  </si>
  <si>
    <t>Ndihma Ekonomike dhe Paaftesia</t>
  </si>
  <si>
    <t>Social assistance and disability</t>
  </si>
  <si>
    <t>Kompensim per ish te perndjekurit politike</t>
  </si>
  <si>
    <t>Compensation for ex political prisoners</t>
  </si>
  <si>
    <t>Kompesim per shtresat ne nevoje</t>
  </si>
  <si>
    <t>Compensation for food and energy</t>
  </si>
  <si>
    <t>Fondi Rezerve, Kontigjenca</t>
  </si>
  <si>
    <t>Reserve fund, Contingency</t>
  </si>
  <si>
    <t>Fondi Rezerve</t>
  </si>
  <si>
    <t xml:space="preserve"> Reserve Fund</t>
  </si>
  <si>
    <t>Fond Kontigjence</t>
  </si>
  <si>
    <t>Contingency for deficit financing</t>
  </si>
  <si>
    <t>Shpenzime Kapitale</t>
  </si>
  <si>
    <t>Capital expenditures</t>
  </si>
  <si>
    <t>Financimi Brendshem</t>
  </si>
  <si>
    <t>Domestic financing</t>
  </si>
  <si>
    <t>Nga te ardhurat e Arsimit te Larte</t>
  </si>
  <si>
    <t>From Higher Education System's own revenues</t>
  </si>
  <si>
    <t>Financimi Huaj</t>
  </si>
  <si>
    <t>Foreign financing</t>
  </si>
  <si>
    <t>IV</t>
  </si>
  <si>
    <t>Detyrimet e prapambetura</t>
  </si>
  <si>
    <t>Arrears</t>
  </si>
  <si>
    <t>Detyrimet e infrastruktures</t>
  </si>
  <si>
    <t>Infrastructure</t>
  </si>
  <si>
    <t>Detyrimet tatimore</t>
  </si>
  <si>
    <t>Tax arrears</t>
  </si>
  <si>
    <t xml:space="preserve"> DEFIÇITI</t>
  </si>
  <si>
    <t>Cash Balance</t>
  </si>
  <si>
    <t>FINANCIMI DEFIÇITIT</t>
  </si>
  <si>
    <t>Financing (Cash)</t>
  </si>
  <si>
    <t xml:space="preserve"> Brendshem</t>
  </si>
  <si>
    <t xml:space="preserve">   Te ardhura nga privatizimi</t>
  </si>
  <si>
    <t xml:space="preserve">  Privatization receipts</t>
  </si>
  <si>
    <t xml:space="preserve">   Hua-marrje e brendshme</t>
  </si>
  <si>
    <t xml:space="preserve">  Domestic borrowing</t>
  </si>
  <si>
    <t>I Huaj</t>
  </si>
  <si>
    <t xml:space="preserve">   Hua afatgjate (e marre) per projekte</t>
  </si>
  <si>
    <t xml:space="preserve">  Long-term Loan(Drawings)</t>
  </si>
  <si>
    <t xml:space="preserve">   Ripagesat</t>
  </si>
  <si>
    <t xml:space="preserve">  Repayments</t>
  </si>
  <si>
    <t xml:space="preserve">   Mbeshtetje buxhetore</t>
  </si>
  <si>
    <t>Budget support</t>
  </si>
  <si>
    <t xml:space="preserve">Produkti i Brendshem Bruto (PBB) </t>
  </si>
  <si>
    <t>V</t>
  </si>
  <si>
    <t>VI</t>
  </si>
  <si>
    <t>Fond shpronesimi</t>
  </si>
  <si>
    <t>Net lending per energjie</t>
  </si>
  <si>
    <t xml:space="preserve">
Diferenca</t>
  </si>
  <si>
    <t>AN 2014
Dhjetor</t>
  </si>
  <si>
    <t>AN 2014 
Shtator</t>
  </si>
  <si>
    <t>AKTI NORMATIV I VITIT 2014 SIPAS MINISTRIVE TE LINJES DHE INSTITUCIONEVE BUXHETORE</t>
  </si>
  <si>
    <t>ne 000/leke</t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</si>
  <si>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</si>
  <si>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</si>
  <si>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</si>
  <si>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</si>
  <si>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</si>
  <si>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</si>
  <si>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Nga
Buxheti</t>
  </si>
  <si>
    <t>Nga te 
Ardhurat</t>
  </si>
  <si>
    <t>Financimi i
Huaj</t>
  </si>
  <si>
    <t>Totali i Shp. Kapitale</t>
  </si>
  <si>
    <t>klas</t>
  </si>
  <si>
    <t>s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</si>
  <si>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</si>
  <si>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</si>
  <si>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</si>
  <si>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</si>
  <si>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</si>
  <si>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</si>
  <si>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>Ministria e Zhvillimit Ekonomik, Tregetise dhe Sipermarrjes</t>
  </si>
  <si>
    <t>Mbeshtetje per Zhvillim Ekonomik</t>
  </si>
  <si>
    <t>Mbeshtetje per Mbikq. e Tregut, Infrast. e Ciles. dhe Pron. Industr.</t>
  </si>
  <si>
    <t>Ministria e Bujqesise, Zhvillimit Rural dhe Administrimit te Ujrave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</si>
  <si>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</si>
  <si>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</si>
  <si>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</si>
  <si>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</si>
  <si>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</si>
  <si>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</si>
  <si>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Transportit dhe Infrastruktures</t>
  </si>
  <si>
    <t>Transporti rrugor</t>
  </si>
  <si>
    <t>Mbeshtetje per Studime ne Transport</t>
  </si>
  <si>
    <t>Transporti Detar</t>
  </si>
  <si>
    <t>Transporti Hekurrudhor</t>
  </si>
  <si>
    <t>Transporti Ajror</t>
  </si>
  <si>
    <t>Furnizimi me Uje dhe Kanalizime</t>
  </si>
  <si>
    <t>Menaxhimi i Mbetjeve Urbane</t>
  </si>
  <si>
    <t xml:space="preserve">Ministria e Financave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</si>
  <si>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</si>
  <si>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</si>
  <si>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</si>
  <si>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</si>
  <si>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</si>
  <si>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 dhe Sportit</t>
  </si>
  <si>
    <t>Arsimi Baze (perfshire parashkollorin)</t>
  </si>
  <si>
    <t>Arsimi i Mesem (i pergjithshem)</t>
  </si>
  <si>
    <t>Arsimi i  Mesem (profesional)</t>
  </si>
  <si>
    <t>Arsimi Universitar</t>
  </si>
  <si>
    <t>Fonde per Shkencen</t>
  </si>
  <si>
    <t>Zhvillimi i Sportit</t>
  </si>
  <si>
    <t>Ministria e Kultures</t>
  </si>
  <si>
    <t xml:space="preserve">Trashegimia Kulturore dhe Muzete </t>
  </si>
  <si>
    <t xml:space="preserve">Arti dhe Kultura </t>
  </si>
  <si>
    <t>Ministria e Shendetesise</t>
  </si>
  <si>
    <t>Sherbimet e Kujdesit Paresor</t>
  </si>
  <si>
    <t>Sherbimet e Kujdesit Dytesor</t>
  </si>
  <si>
    <t>Sherbimet e Shendetit Publik</t>
  </si>
  <si>
    <t>Ministria e Drejtesise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</si>
  <si>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</si>
  <si>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</si>
  <si>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</si>
  <si>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</si>
  <si>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</si>
  <si>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</si>
  <si>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</si>
  <si>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Puneve te Jashtme</t>
  </si>
  <si>
    <t>Mbeshtetje diplomatike jashte shtetit</t>
  </si>
  <si>
    <t>Aktiviteti diplomatik dhe konsullor i MPJ</t>
  </si>
  <si>
    <t>Ministria e Brendshme</t>
  </si>
  <si>
    <t>Policia e Shtetit</t>
  </si>
  <si>
    <t>Garda e Republikes</t>
  </si>
  <si>
    <t>Prefekturat dhe Funksionet e Deleguara te Pushtetit Vendor</t>
  </si>
  <si>
    <t>Sherbimi i Gjendjes Civile</t>
  </si>
  <si>
    <t>Menaxhimi i Rezervave te Shtetit</t>
  </si>
  <si>
    <t>Emergjencat Civile</t>
  </si>
  <si>
    <t>Ministria e Mbrojtjes</t>
  </si>
  <si>
    <t>Forcat e Luftimit</t>
  </si>
  <si>
    <t>Arsimi Ushtarak</t>
  </si>
  <si>
    <t>Mbeshtetja e Luftimit</t>
  </si>
  <si>
    <t>Bashkepunimi Civilo - Ushtarak (AL-CIMIC)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</si>
  <si>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</si>
  <si>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</si>
  <si>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</si>
  <si>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</si>
  <si>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</si>
  <si>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</si>
  <si>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</si>
  <si>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</si>
  <si>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</si>
  <si>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</si>
  <si>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</si>
  <si>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</si>
  <si>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Mireqenies Sociale dhe Rinise</t>
  </si>
  <si>
    <t>Perkujdesi Social</t>
  </si>
  <si>
    <t>Punesimi, Formimi dhe Arsimi Profesional</t>
  </si>
  <si>
    <t>Inspektimi ne Pune</t>
  </si>
  <si>
    <t>Perfshirja Sociale</t>
  </si>
  <si>
    <t>Mbeshtetje per Kultet Fetare</t>
  </si>
  <si>
    <t>Rehabilitimi  i te Perndjekurve Politik</t>
  </si>
  <si>
    <t>Ministria e Mjedisit</t>
  </si>
  <si>
    <t>Programe per mbrojtjen e Mjedisit</t>
  </si>
  <si>
    <t>Administrimi i Pyjeve</t>
  </si>
  <si>
    <t>Administrimi i Ujrave</t>
  </si>
  <si>
    <t>Prokuroria e Pergjithshme</t>
  </si>
  <si>
    <t>Zyra e Administrimit Buxhetit Gjyqesor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</si>
  <si>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</si>
  <si>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</si>
  <si>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</si>
  <si>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</si>
  <si>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</si>
  <si>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Partite Politike</t>
  </si>
  <si>
    <t>Mbeshtetje per Partite Politike</t>
  </si>
  <si>
    <t>Mbeshtetje per Shoqatat</t>
  </si>
  <si>
    <t>Mbeshtetje per Organizatat e Veteraneve me Status</t>
  </si>
  <si>
    <t>Instituti Statistikes</t>
  </si>
  <si>
    <t xml:space="preserve">Veprimtaria Statistikore </t>
  </si>
  <si>
    <t>Shkolla e Magjistratures</t>
  </si>
  <si>
    <t>Veprimtaria Arsimore</t>
  </si>
  <si>
    <t>Fondi  i Zhvillimit Shqiptar</t>
  </si>
  <si>
    <t>Programe Zhvillimi</t>
  </si>
  <si>
    <t>Qendra Kombetare e Kinematografise</t>
  </si>
  <si>
    <t>Mbeshtetja e veprimtarise kinematografike</t>
  </si>
  <si>
    <t>Keshilli i Larte i Drejtesise</t>
  </si>
  <si>
    <t>Veprimtaria mbikqyrese e KLD</t>
  </si>
  <si>
    <t>Avokati i Popullit</t>
  </si>
  <si>
    <t>Sherbimi i avokatise</t>
  </si>
  <si>
    <t>Komisioni  i Sherbimit Civil</t>
  </si>
  <si>
    <t>Komisioni Qendror i Zgjedhjeve</t>
  </si>
  <si>
    <t>Zgjedhjet e pergjithshme dhe lokale</t>
  </si>
  <si>
    <t xml:space="preserve">Inspektoriati i Larte i Kontrollit te Deklarimit te Pasurive </t>
  </si>
  <si>
    <t>Autoriteti i Konkurences</t>
  </si>
  <si>
    <t>Mbikqyrja e tregut &amp; Garantimi i konkurences</t>
  </si>
  <si>
    <t>Ministria e Integrimit</t>
  </si>
  <si>
    <t>Drejtesia dhe Tregu i Brendshem</t>
  </si>
  <si>
    <t>Mbeshtetja Institucionale per Procesin e Integrimit</t>
  </si>
  <si>
    <t>Keshilli Kombetar i Kontabilitetit</t>
  </si>
  <si>
    <t>Institucione te tjera Qeveritare</t>
  </si>
  <si>
    <t>Sherbime Qeveritare</t>
  </si>
  <si>
    <t>Sherbimi i Prokurimit Publik</t>
  </si>
  <si>
    <t>Sherbime per Shoqerine e Informacionit</t>
  </si>
  <si>
    <t>Sherbime te tjera</t>
  </si>
  <si>
    <t>Sherbime per Teknologjine dhe Inovacionin</t>
  </si>
  <si>
    <t>Menaxhimi dhe Zhvillimi i Administrates Publike</t>
  </si>
  <si>
    <t>Mbeshtetje per Shoqerine Civile</t>
  </si>
  <si>
    <t>Komisioneri per Mbrojtjen e te Dhenave Personale</t>
  </si>
  <si>
    <t>Komisioneri per Mbrojtjen nga Diskriminimi</t>
  </si>
  <si>
    <t>Instituti i Studimeve te Krimeve te Komunizmit</t>
  </si>
  <si>
    <t>Ministria e Energjise dhe Industrise</t>
  </si>
  <si>
    <t>Mbeshtetje per Energjine</t>
  </si>
  <si>
    <t xml:space="preserve">Mbeshtetje per Burimet Natyrore </t>
  </si>
  <si>
    <t>Mbeshtetje per mbikeqyrjen e standarteve teknike te hidrokarbureve dhe minierave</t>
  </si>
  <si>
    <t>Ministria e Zhvillimit Urban dhe Turizmit</t>
  </si>
  <si>
    <t>Planifikimi Urban dhe Strehimi</t>
  </si>
  <si>
    <t>Zhvillimi i Turizmit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</si>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</sst>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1" formatCode="_-* #,##0_-;\-* #,##0_-;_-* &quot;-&quot;_-;_-@_-"/>
    <numFmt numFmtId="43" formatCode="_-* #,##0.00_-;\-* #,##0.00_-;_-* &quot;-&quot;??_-;_-@_-"/>
    <numFmt numFmtId="164" formatCode="_-* #,##0.00_L_e_k_-;\-* #,##0.00_L_e_k_-;_-* &quot;-&quot;??_L_e_k_-;_-@_-"/>
    <numFmt numFmtId="165" formatCode="0_);\(0\)"/>
    <numFmt numFmtId="166" formatCode="0.0%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(* #,##0.00_);_(* \(#,##0.00\);_(* &quot;-&quot;??_);_(@_)"/>
    <numFmt numFmtId="174" formatCode="#,##0.000"/>
    <numFmt numFmtId="175" formatCode="&quot;$&quot;#,##0_);\(&quot;$&quot;#,##0\)"/>
    <numFmt numFmtId="176" formatCode="mmmm\ d\,\ yyyy"/>
    <numFmt numFmtId="177" formatCode="_([$€]* #,##0.00_);_([$€]* \(#,##0.00\);_([$€]* &quot;-&quot;??_);_(@_)"/>
    <numFmt numFmtId="178" formatCode="#,##0\ &quot;Kč&quot;;\-#,##0\ &quot;Kč&quot;"/>
    <numFmt numFmtId="179" formatCode="_(* #,##0_);_(* \(#,##0\);_(* &quot;-&quot;_);_(@_)"/>
    <numFmt numFmtId="180" formatCode="_-&quot;¢&quot;* #,##0_-;\-&quot;¢&quot;* #,##0_-;_-&quot;¢&quot;* &quot;-&quot;_-;_-@_-"/>
    <numFmt numFmtId="181" formatCode="_-&quot;¢&quot;* #,##0.00_-;\-&quot;¢&quot;* #,##0.00_-;_-&quot;¢&quot;* &quot;-&quot;??_-;_-@_-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[&gt;=0.05]#,##0.0;[&lt;=-0.05]\-#,##0.0;?0.0"/>
    <numFmt numFmtId="185" formatCode="[Black]#,##0.0;[Black]\-#,##0.0;;"/>
    <numFmt numFmtId="186" formatCode="[Black][&gt;0.05]#,##0.0;[Black][&lt;-0.05]\-#,##0.0;;"/>
    <numFmt numFmtId="187" formatCode="[Black][&gt;0.5]#,##0;[Black][&lt;-0.5]\-#,##0;;"/>
    <numFmt numFmtId="188" formatCode="#,##0.0____"/>
    <numFmt numFmtId="189" formatCode="General\ \ \ \ \ \ "/>
    <numFmt numFmtId="190" formatCode="0.0\ \ \ \ \ \ \ \ "/>
    <numFmt numFmtId="191" formatCode="mmmm\ yyyy"/>
    <numFmt numFmtId="192" formatCode="0.0"/>
    <numFmt numFmtId="193" formatCode="\$#,##0.00\ ;\(\$#,##0.00\)"/>
    <numFmt numFmtId="194" formatCode="_-* #,##0_-;\-* #,##0_-;_-* &quot;-&quot;_-;_-@_-"/>
    <numFmt numFmtId="195" formatCode="_-* #,##0.00_-;\-* #,##0.00_-;_-* &quot;-&quot;??_-;_-@_-"/>
    <numFmt numFmtId="196" formatCode="00000"/>
    <numFmt numFmtId="197" formatCode="000"/>
  </numFmts>
  <fonts count="79">
    <font>
      <sz val="10"/>
      <name val="Arial"/>
    </font>
    <font>
      <sz val="10"/>
      <name val="Arial"/>
      <family val="2"/>
      <charset val="238"/>
    </font>
    <font>
      <sz val="12"/>
      <name val="Engravers MT"/>
      <family val="1"/>
    </font>
    <font>
      <sz val="11"/>
      <name val="Bookman Old Style"/>
      <family val="1"/>
    </font>
    <font>
      <sz val="6"/>
      <name val="Bookman Old Style"/>
      <family val="1"/>
    </font>
    <font>
      <sz val="10"/>
      <name val="Bookman Old Style"/>
      <family val="1"/>
    </font>
    <font>
      <i/>
      <sz val="8"/>
      <name val="Bookman Old Style"/>
      <family val="1"/>
    </font>
    <font>
      <b/>
      <sz val="8"/>
      <color indexed="8"/>
      <name val="Bookman Old Style"/>
      <family val="1"/>
    </font>
    <font>
      <b/>
      <sz val="7"/>
      <name val="Bookman Old Style"/>
      <family val="1"/>
    </font>
    <font>
      <b/>
      <sz val="10"/>
      <name val="Bookman Old Style"/>
      <family val="1"/>
    </font>
    <font>
      <b/>
      <sz val="8"/>
      <name val="Bookman Old Style"/>
      <family val="1"/>
    </font>
    <font>
      <sz val="8"/>
      <name val="Bookman Old Style"/>
      <family val="1"/>
    </font>
    <font>
      <i/>
      <sz val="8"/>
      <name val="Bookman Old Style"/>
      <family val="1"/>
      <charset val="238"/>
    </font>
    <font>
      <sz val="8"/>
      <name val="Bookman Old Style"/>
      <family val="1"/>
      <charset val="238"/>
    </font>
    <font>
      <sz val="7"/>
      <name val="Bookman Old Style"/>
      <family val="1"/>
    </font>
    <font>
      <i/>
      <sz val="7"/>
      <color indexed="8"/>
      <name val="Bookman Old Style"/>
      <family val="1"/>
    </font>
    <font>
      <b/>
      <i/>
      <sz val="8"/>
      <color indexed="8"/>
      <name val="Bookman Old Style"/>
      <family val="1"/>
    </font>
    <font>
      <b/>
      <i/>
      <sz val="9"/>
      <color rgb="FFFF0000"/>
      <name val="Bookman Old Style"/>
      <family val="1"/>
    </font>
    <font>
      <i/>
      <sz val="8"/>
      <color indexed="8"/>
      <name val="Bookman Old Style"/>
      <family val="1"/>
    </font>
    <font>
      <b/>
      <sz val="9"/>
      <name val="Bookman Old Style"/>
      <family val="1"/>
    </font>
    <font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 CE"/>
      <charset val="238"/>
    </font>
    <font>
      <sz val="12"/>
      <name val="TIMES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color theme="1"/>
      <name val="Bookman Old Style"/>
      <family val="1"/>
    </font>
    <font>
      <b/>
      <sz val="8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b/>
      <sz val="8"/>
      <color theme="1"/>
      <name val="Bookman Old Style"/>
      <family val="1"/>
      <charset val="238"/>
    </font>
    <font>
      <b/>
      <sz val="8"/>
      <color theme="1"/>
      <name val="Bookman Old Style"/>
      <family val="1"/>
    </font>
    <font>
      <b/>
      <sz val="10"/>
      <name val="Arial"/>
      <family val="2"/>
      <charset val="238"/>
    </font>
    <font>
      <sz val="10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8"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2">
    <xf numFmtId="0" fontId="0" fillId="0" borderId="0"/>
    <xf numFmtId="0" fontId="1" fillId="0" borderId="0"/>
    <xf numFmtId="0" fontId="22" fillId="0" borderId="0">
      <alignment vertical="top"/>
    </xf>
    <xf numFmtId="0" fontId="22" fillId="0" borderId="0">
      <alignment vertical="top"/>
    </xf>
    <xf numFmtId="0" fontId="23" fillId="0" borderId="0"/>
    <xf numFmtId="0" fontId="23" fillId="0" borderId="0"/>
    <xf numFmtId="0" fontId="23" fillId="0" borderId="0"/>
    <xf numFmtId="168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3" fontId="1" fillId="3" borderId="10" applyNumberFormat="0"/>
    <xf numFmtId="0" fontId="25" fillId="0" borderId="11" applyNumberFormat="0" applyFont="0" applyFill="0" applyAlignment="0" applyProtection="0"/>
    <xf numFmtId="0" fontId="26" fillId="0" borderId="0"/>
    <xf numFmtId="167" fontId="27" fillId="0" borderId="0" applyFill="0" applyBorder="0" applyAlignment="0" applyProtection="0"/>
    <xf numFmtId="17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74" fontId="29" fillId="0" borderId="0">
      <alignment horizontal="right" vertical="top"/>
    </xf>
    <xf numFmtId="3" fontId="27" fillId="0" borderId="0" applyFill="0" applyBorder="0" applyAlignment="0" applyProtection="0"/>
    <xf numFmtId="0" fontId="26" fillId="0" borderId="0"/>
    <xf numFmtId="0" fontId="26" fillId="0" borderId="0"/>
    <xf numFmtId="175" fontId="27" fillId="0" borderId="0" applyFill="0" applyBorder="0" applyAlignment="0" applyProtection="0"/>
    <xf numFmtId="176" fontId="27" fillId="0" borderId="0" applyFill="0" applyBorder="0" applyAlignment="0" applyProtection="0"/>
    <xf numFmtId="0" fontId="25" fillId="0" borderId="0" applyFont="0" applyFill="0" applyBorder="0" applyAlignment="0" applyProtection="0"/>
    <xf numFmtId="0" fontId="1" fillId="4" borderId="0" applyNumberFormat="0" applyBorder="0" applyProtection="0"/>
    <xf numFmtId="177" fontId="1" fillId="0" borderId="0" applyFont="0" applyFill="0" applyBorder="0" applyAlignment="0" applyProtection="0"/>
    <xf numFmtId="166" fontId="27" fillId="5" borderId="12" applyNumberFormat="0" applyFont="0" applyBorder="0" applyAlignment="0" applyProtection="0">
      <alignment horizontal="right"/>
    </xf>
    <xf numFmtId="3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2" fontId="27" fillId="0" borderId="0" applyFill="0" applyBorder="0" applyAlignment="0" applyProtection="0"/>
    <xf numFmtId="38" fontId="30" fillId="4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" fillId="6" borderId="10" applyNumberFormat="0" applyBorder="0" applyProtection="0"/>
    <xf numFmtId="167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10" fontId="30" fillId="7" borderId="13" applyNumberFormat="0" applyBorder="0" applyAlignment="0" applyProtection="0"/>
    <xf numFmtId="3" fontId="1" fillId="8" borderId="0" applyNumberFormat="0" applyBorder="0"/>
    <xf numFmtId="167" fontId="32" fillId="0" borderId="0"/>
    <xf numFmtId="178" fontId="25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5" fontId="25" fillId="0" borderId="0" applyFont="0" applyFill="0" applyBorder="0" applyAlignment="0" applyProtection="0"/>
    <xf numFmtId="0" fontId="1" fillId="9" borderId="10" applyNumberFormat="0"/>
    <xf numFmtId="3" fontId="1" fillId="10" borderId="10" applyNumberFormat="0" applyFont="0" applyAlignment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34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>
      <alignment vertical="top"/>
    </xf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top"/>
    </xf>
    <xf numFmtId="184" fontId="36" fillId="0" borderId="0" applyFill="0" applyBorder="0" applyAlignment="0" applyProtection="0">
      <alignment horizontal="right"/>
    </xf>
    <xf numFmtId="0" fontId="27" fillId="0" borderId="0"/>
    <xf numFmtId="40" fontId="37" fillId="7" borderId="0">
      <alignment horizontal="right"/>
    </xf>
    <xf numFmtId="10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185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2" fontId="25" fillId="0" borderId="0" applyFont="0" applyFill="0" applyBorder="0" applyAlignment="0" applyProtection="0"/>
    <xf numFmtId="188" fontId="36" fillId="0" borderId="0" applyFill="0" applyBorder="0" applyAlignment="0">
      <alignment horizontal="centerContinuous"/>
    </xf>
    <xf numFmtId="3" fontId="1" fillId="2" borderId="10" applyNumberFormat="0"/>
    <xf numFmtId="0" fontId="24" fillId="0" borderId="0"/>
    <xf numFmtId="0" fontId="38" fillId="0" borderId="0"/>
    <xf numFmtId="0" fontId="22" fillId="0" borderId="0">
      <alignment vertical="top"/>
    </xf>
    <xf numFmtId="0" fontId="1" fillId="0" borderId="0" applyNumberFormat="0"/>
    <xf numFmtId="0" fontId="39" fillId="0" borderId="0" applyNumberFormat="0" applyFont="0" applyFill="0" applyBorder="0" applyAlignment="0" applyProtection="0">
      <alignment vertical="top"/>
    </xf>
    <xf numFmtId="0" fontId="40" fillId="0" borderId="0" applyNumberFormat="0" applyFont="0" applyFill="0" applyBorder="0" applyAlignment="0" applyProtection="0">
      <alignment vertical="top"/>
    </xf>
    <xf numFmtId="0" fontId="40" fillId="0" borderId="0" applyNumberFormat="0" applyFont="0" applyFill="0" applyBorder="0" applyAlignment="0" applyProtection="0">
      <alignment vertical="top"/>
    </xf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>
      <alignment horizontal="left" vertical="top"/>
    </xf>
    <xf numFmtId="0" fontId="39" fillId="0" borderId="0" applyNumberFormat="0" applyFont="0" applyFill="0" applyBorder="0" applyAlignment="0" applyProtection="0">
      <alignment horizontal="left" vertical="top"/>
    </xf>
    <xf numFmtId="0" fontId="39" fillId="0" borderId="0" applyNumberFormat="0" applyFont="0" applyFill="0" applyBorder="0" applyAlignment="0" applyProtection="0">
      <alignment horizontal="left" vertical="top"/>
    </xf>
    <xf numFmtId="0" fontId="36" fillId="0" borderId="0"/>
    <xf numFmtId="0" fontId="41" fillId="0" borderId="0">
      <alignment horizontal="left" wrapText="1"/>
    </xf>
    <xf numFmtId="0" fontId="42" fillId="0" borderId="14" applyNumberFormat="0" applyFont="0" applyFill="0" applyBorder="0" applyAlignment="0" applyProtection="0">
      <alignment horizontal="center" wrapText="1"/>
    </xf>
    <xf numFmtId="189" fontId="24" fillId="0" borderId="0" applyNumberFormat="0" applyFont="0" applyFill="0" applyBorder="0" applyAlignment="0" applyProtection="0">
      <alignment horizontal="right"/>
    </xf>
    <xf numFmtId="0" fontId="42" fillId="0" borderId="0" applyNumberFormat="0" applyFont="0" applyFill="0" applyBorder="0" applyAlignment="0" applyProtection="0">
      <alignment horizontal="left" indent="1"/>
    </xf>
    <xf numFmtId="190" fontId="42" fillId="0" borderId="0" applyNumberFormat="0" applyFont="0" applyFill="0" applyBorder="0" applyAlignment="0" applyProtection="0"/>
    <xf numFmtId="0" fontId="36" fillId="0" borderId="14" applyNumberFormat="0" applyFont="0" applyFill="0" applyAlignment="0" applyProtection="0">
      <alignment horizontal="center"/>
    </xf>
    <xf numFmtId="0" fontId="36" fillId="0" borderId="0" applyNumberFormat="0" applyFont="0" applyFill="0" applyBorder="0" applyAlignment="0" applyProtection="0">
      <alignment horizontal="left" wrapText="1" indent="1"/>
    </xf>
    <xf numFmtId="0" fontId="42" fillId="0" borderId="0" applyNumberFormat="0" applyFont="0" applyFill="0" applyBorder="0" applyAlignment="0" applyProtection="0">
      <alignment horizontal="left" indent="1"/>
    </xf>
    <xf numFmtId="0" fontId="36" fillId="0" borderId="0" applyNumberFormat="0" applyFont="0" applyFill="0" applyBorder="0" applyAlignment="0" applyProtection="0">
      <alignment horizontal="left" wrapText="1" indent="2"/>
    </xf>
    <xf numFmtId="191" fontId="36" fillId="0" borderId="0">
      <alignment horizontal="right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92" fontId="45" fillId="0" borderId="0">
      <alignment horizontal="right"/>
    </xf>
    <xf numFmtId="0" fontId="46" fillId="0" borderId="0" applyProtection="0"/>
    <xf numFmtId="193" fontId="46" fillId="0" borderId="0" applyProtection="0"/>
    <xf numFmtId="0" fontId="47" fillId="0" borderId="0" applyProtection="0"/>
    <xf numFmtId="0" fontId="48" fillId="0" borderId="0" applyProtection="0"/>
    <xf numFmtId="0" fontId="46" fillId="0" borderId="15" applyProtection="0"/>
    <xf numFmtId="0" fontId="46" fillId="0" borderId="0"/>
    <xf numFmtId="10" fontId="46" fillId="0" borderId="0" applyProtection="0"/>
    <xf numFmtId="0" fontId="46" fillId="0" borderId="0"/>
    <xf numFmtId="2" fontId="46" fillId="0" borderId="0" applyProtection="0"/>
    <xf numFmtId="4" fontId="46" fillId="0" borderId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8" borderId="0" applyNumberFormat="0" applyBorder="0" applyAlignment="0" applyProtection="0"/>
    <xf numFmtId="0" fontId="57" fillId="12" borderId="0" applyNumberFormat="0" applyBorder="0" applyAlignment="0" applyProtection="0"/>
    <xf numFmtId="3" fontId="55" fillId="3" borderId="10" applyNumberFormat="0"/>
    <xf numFmtId="0" fontId="58" fillId="29" borderId="17" applyNumberFormat="0" applyAlignment="0" applyProtection="0"/>
    <xf numFmtId="0" fontId="59" fillId="30" borderId="18" applyNumberFormat="0" applyAlignment="0" applyProtection="0"/>
    <xf numFmtId="43" fontId="27" fillId="0" borderId="0" applyFont="0" applyFill="0" applyBorder="0" applyAlignment="0" applyProtection="0"/>
    <xf numFmtId="19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5" fillId="4" borderId="0" applyNumberFormat="0" applyBorder="0" applyProtection="0"/>
    <xf numFmtId="177" fontId="5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13" borderId="0" applyNumberFormat="0" applyBorder="0" applyAlignment="0" applyProtection="0"/>
    <xf numFmtId="0" fontId="62" fillId="0" borderId="19" applyNumberFormat="0" applyFill="0" applyAlignment="0" applyProtection="0"/>
    <xf numFmtId="0" fontId="63" fillId="0" borderId="20" applyNumberFormat="0" applyFill="0" applyAlignment="0" applyProtection="0"/>
    <xf numFmtId="0" fontId="64" fillId="0" borderId="21" applyNumberFormat="0" applyFill="0" applyAlignment="0" applyProtection="0"/>
    <xf numFmtId="0" fontId="64" fillId="0" borderId="0" applyNumberFormat="0" applyFill="0" applyBorder="0" applyAlignment="0" applyProtection="0"/>
    <xf numFmtId="0" fontId="55" fillId="6" borderId="10" applyNumberFormat="0" applyBorder="0" applyProtection="0"/>
    <xf numFmtId="0" fontId="65" fillId="16" borderId="17" applyNumberFormat="0" applyAlignment="0" applyProtection="0"/>
    <xf numFmtId="3" fontId="55" fillId="8" borderId="0" applyNumberFormat="0" applyBorder="0"/>
    <xf numFmtId="0" fontId="66" fillId="0" borderId="22" applyNumberFormat="0" applyFill="0" applyAlignment="0" applyProtection="0"/>
    <xf numFmtId="0" fontId="55" fillId="9" borderId="10" applyNumberFormat="0"/>
    <xf numFmtId="3" fontId="55" fillId="10" borderId="10" applyNumberFormat="0" applyFont="0" applyAlignment="0"/>
    <xf numFmtId="0" fontId="67" fillId="31" borderId="0" applyNumberFormat="0" applyBorder="0" applyAlignment="0" applyProtection="0"/>
    <xf numFmtId="0" fontId="68" fillId="0" borderId="0"/>
    <xf numFmtId="0" fontId="1" fillId="32" borderId="10" applyNumberFormat="0" applyFont="0" applyAlignment="0" applyProtection="0"/>
    <xf numFmtId="0" fontId="69" fillId="29" borderId="23" applyNumberFormat="0" applyAlignment="0" applyProtection="0"/>
    <xf numFmtId="10" fontId="55" fillId="0" borderId="0" applyFont="0" applyFill="0" applyBorder="0" applyAlignment="0" applyProtection="0"/>
    <xf numFmtId="3" fontId="55" fillId="2" borderId="10" applyNumberFormat="0"/>
    <xf numFmtId="0" fontId="55" fillId="0" borderId="0" applyNumberFormat="0"/>
    <xf numFmtId="0" fontId="70" fillId="0" borderId="0" applyNumberFormat="0" applyFill="0" applyBorder="0" applyAlignment="0" applyProtection="0"/>
    <xf numFmtId="0" fontId="71" fillId="0" borderId="24" applyNumberFormat="0" applyFill="0" applyAlignment="0" applyProtection="0"/>
    <xf numFmtId="0" fontId="72" fillId="0" borderId="0" applyNumberFormat="0" applyFill="0" applyBorder="0" applyAlignment="0" applyProtection="0"/>
  </cellStyleXfs>
  <cellXfs count="181">
    <xf numFmtId="0" fontId="0" fillId="0" borderId="0" xfId="0"/>
    <xf numFmtId="165" fontId="2" fillId="0" borderId="0" xfId="0" applyNumberFormat="1" applyFont="1"/>
    <xf numFmtId="165" fontId="3" fillId="0" borderId="0" xfId="0" applyNumberFormat="1" applyFont="1" applyBorder="1"/>
    <xf numFmtId="165" fontId="2" fillId="0" borderId="0" xfId="0" applyNumberFormat="1" applyFont="1" applyBorder="1"/>
    <xf numFmtId="165" fontId="4" fillId="0" borderId="0" xfId="0" applyNumberFormat="1" applyFont="1" applyBorder="1"/>
    <xf numFmtId="165" fontId="5" fillId="0" borderId="0" xfId="0" applyNumberFormat="1" applyFont="1" applyBorder="1"/>
    <xf numFmtId="165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/>
    </xf>
    <xf numFmtId="165" fontId="8" fillId="0" borderId="4" xfId="0" applyNumberFormat="1" applyFont="1" applyBorder="1"/>
    <xf numFmtId="165" fontId="9" fillId="0" borderId="5" xfId="0" applyNumberFormat="1" applyFont="1" applyBorder="1" applyAlignment="1">
      <alignment horizontal="left"/>
    </xf>
    <xf numFmtId="3" fontId="10" fillId="2" borderId="4" xfId="0" applyNumberFormat="1" applyFont="1" applyFill="1" applyBorder="1"/>
    <xf numFmtId="165" fontId="9" fillId="0" borderId="6" xfId="0" applyNumberFormat="1" applyFont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/>
    <xf numFmtId="0" fontId="10" fillId="0" borderId="6" xfId="0" applyFont="1" applyBorder="1" applyAlignment="1">
      <alignment horizontal="right"/>
    </xf>
    <xf numFmtId="165" fontId="11" fillId="0" borderId="4" xfId="0" applyNumberFormat="1" applyFont="1" applyBorder="1"/>
    <xf numFmtId="165" fontId="11" fillId="0" borderId="5" xfId="0" applyNumberFormat="1" applyFont="1" applyBorder="1"/>
    <xf numFmtId="3" fontId="11" fillId="2" borderId="4" xfId="1" applyNumberFormat="1" applyFont="1" applyFill="1" applyBorder="1"/>
    <xf numFmtId="0" fontId="11" fillId="0" borderId="6" xfId="0" applyFont="1" applyBorder="1" applyAlignment="1">
      <alignment horizontal="right"/>
    </xf>
    <xf numFmtId="3" fontId="11" fillId="2" borderId="4" xfId="0" applyNumberFormat="1" applyFont="1" applyFill="1" applyBorder="1"/>
    <xf numFmtId="165" fontId="8" fillId="0" borderId="7" xfId="0" applyNumberFormat="1" applyFont="1" applyBorder="1"/>
    <xf numFmtId="165" fontId="8" fillId="0" borderId="8" xfId="0" applyNumberFormat="1" applyFont="1" applyBorder="1"/>
    <xf numFmtId="3" fontId="10" fillId="2" borderId="7" xfId="0" applyNumberFormat="1" applyFont="1" applyFill="1" applyBorder="1"/>
    <xf numFmtId="165" fontId="8" fillId="0" borderId="9" xfId="0" applyNumberFormat="1" applyFont="1" applyBorder="1" applyAlignment="1">
      <alignment horizontal="right"/>
    </xf>
    <xf numFmtId="165" fontId="9" fillId="0" borderId="5" xfId="0" applyNumberFormat="1" applyFont="1" applyBorder="1"/>
    <xf numFmtId="0" fontId="11" fillId="0" borderId="6" xfId="0" applyFont="1" applyFill="1" applyBorder="1" applyAlignment="1">
      <alignment horizontal="right"/>
    </xf>
    <xf numFmtId="165" fontId="10" fillId="0" borderId="4" xfId="0" applyNumberFormat="1" applyFont="1" applyFill="1" applyBorder="1"/>
    <xf numFmtId="165" fontId="12" fillId="0" borderId="5" xfId="0" applyNumberFormat="1" applyFont="1" applyFill="1" applyBorder="1" applyAlignment="1">
      <alignment horizontal="right"/>
    </xf>
    <xf numFmtId="3" fontId="12" fillId="2" borderId="4" xfId="0" applyNumberFormat="1" applyFont="1" applyFill="1" applyBorder="1"/>
    <xf numFmtId="0" fontId="6" fillId="0" borderId="6" xfId="0" applyFont="1" applyFill="1" applyBorder="1" applyAlignment="1">
      <alignment horizontal="right"/>
    </xf>
    <xf numFmtId="0" fontId="0" fillId="0" borderId="0" xfId="0" applyFill="1"/>
    <xf numFmtId="165" fontId="12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165" fontId="10" fillId="0" borderId="5" xfId="0" applyNumberFormat="1" applyFont="1" applyBorder="1" applyAlignment="1">
      <alignment wrapText="1"/>
    </xf>
    <xf numFmtId="3" fontId="11" fillId="0" borderId="0" xfId="0" applyNumberFormat="1" applyFont="1" applyFill="1" applyBorder="1"/>
    <xf numFmtId="165" fontId="11" fillId="0" borderId="6" xfId="0" applyNumberFormat="1" applyFont="1" applyBorder="1" applyAlignment="1">
      <alignment horizontal="right"/>
    </xf>
    <xf numFmtId="3" fontId="0" fillId="0" borderId="0" xfId="0" applyNumberFormat="1"/>
    <xf numFmtId="165" fontId="13" fillId="0" borderId="5" xfId="0" applyNumberFormat="1" applyFont="1" applyBorder="1"/>
    <xf numFmtId="3" fontId="13" fillId="2" borderId="4" xfId="0" applyNumberFormat="1" applyFont="1" applyFill="1" applyBorder="1"/>
    <xf numFmtId="0" fontId="13" fillId="0" borderId="6" xfId="0" applyFont="1" applyBorder="1" applyAlignment="1">
      <alignment horizontal="right"/>
    </xf>
    <xf numFmtId="165" fontId="11" fillId="0" borderId="4" xfId="0" applyNumberFormat="1" applyFont="1" applyFill="1" applyBorder="1"/>
    <xf numFmtId="165" fontId="11" fillId="0" borderId="5" xfId="0" applyNumberFormat="1" applyFont="1" applyFill="1" applyBorder="1"/>
    <xf numFmtId="165" fontId="10" fillId="0" borderId="6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165" fontId="8" fillId="0" borderId="5" xfId="0" applyNumberFormat="1" applyFont="1" applyBorder="1"/>
    <xf numFmtId="165" fontId="14" fillId="0" borderId="4" xfId="0" applyNumberFormat="1" applyFont="1" applyBorder="1"/>
    <xf numFmtId="1" fontId="11" fillId="0" borderId="6" xfId="0" applyNumberFormat="1" applyFont="1" applyBorder="1" applyAlignment="1">
      <alignment horizontal="right"/>
    </xf>
    <xf numFmtId="165" fontId="15" fillId="2" borderId="1" xfId="0" applyNumberFormat="1" applyFont="1" applyFill="1" applyBorder="1" applyAlignment="1">
      <alignment horizontal="center"/>
    </xf>
    <xf numFmtId="165" fontId="16" fillId="2" borderId="2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right"/>
    </xf>
    <xf numFmtId="0" fontId="18" fillId="2" borderId="3" xfId="0" applyFont="1" applyFill="1" applyBorder="1" applyAlignment="1">
      <alignment horizontal="right"/>
    </xf>
    <xf numFmtId="165" fontId="14" fillId="0" borderId="0" xfId="0" applyNumberFormat="1" applyFont="1" applyBorder="1"/>
    <xf numFmtId="165" fontId="11" fillId="0" borderId="0" xfId="0" applyNumberFormat="1" applyFont="1" applyBorder="1"/>
    <xf numFmtId="3" fontId="19" fillId="0" borderId="0" xfId="0" applyNumberFormat="1" applyFont="1" applyBorder="1"/>
    <xf numFmtId="0" fontId="11" fillId="0" borderId="0" xfId="0" applyFont="1" applyBorder="1"/>
    <xf numFmtId="0" fontId="20" fillId="0" borderId="0" xfId="0" applyFont="1" applyFill="1"/>
    <xf numFmtId="165" fontId="11" fillId="0" borderId="0" xfId="0" applyNumberFormat="1" applyFont="1" applyFill="1" applyBorder="1"/>
    <xf numFmtId="3" fontId="0" fillId="0" borderId="0" xfId="0" applyNumberFormat="1" applyFill="1"/>
    <xf numFmtId="3" fontId="21" fillId="0" borderId="0" xfId="0" applyNumberFormat="1" applyFont="1"/>
    <xf numFmtId="3" fontId="49" fillId="2" borderId="4" xfId="0" applyNumberFormat="1" applyFont="1" applyFill="1" applyBorder="1"/>
    <xf numFmtId="165" fontId="50" fillId="0" borderId="5" xfId="0" applyNumberFormat="1" applyFont="1" applyBorder="1"/>
    <xf numFmtId="3" fontId="51" fillId="2" borderId="4" xfId="0" applyNumberFormat="1" applyFont="1" applyFill="1" applyBorder="1"/>
    <xf numFmtId="3" fontId="52" fillId="2" borderId="4" xfId="0" applyNumberFormat="1" applyFont="1" applyFill="1" applyBorder="1"/>
    <xf numFmtId="3" fontId="53" fillId="2" borderId="4" xfId="0" applyNumberFormat="1" applyFont="1" applyFill="1" applyBorder="1"/>
    <xf numFmtId="0" fontId="7" fillId="2" borderId="16" xfId="0" applyNumberFormat="1" applyFont="1" applyFill="1" applyBorder="1" applyAlignment="1">
      <alignment horizontal="center" vertical="center" wrapText="1"/>
    </xf>
    <xf numFmtId="0" fontId="54" fillId="0" borderId="0" xfId="0" applyFont="1"/>
    <xf numFmtId="0" fontId="75" fillId="0" borderId="86" xfId="0" applyFont="1" applyBorder="1" applyAlignment="1">
      <alignment horizontal="center"/>
    </xf>
    <xf numFmtId="0" fontId="75" fillId="2" borderId="87" xfId="0" applyFont="1" applyFill="1" applyBorder="1" applyAlignment="1">
      <alignment horizontal="center" wrapText="1"/>
    </xf>
    <xf numFmtId="0" fontId="75" fillId="2" borderId="86" xfId="0" applyFont="1" applyFill="1" applyBorder="1" applyAlignment="1">
      <alignment horizontal="center" wrapText="1"/>
    </xf>
    <xf numFmtId="0" fontId="75" fillId="0" borderId="87" xfId="0" applyFont="1" applyBorder="1" applyAlignment="1">
      <alignment horizontal="center" wrapText="1"/>
    </xf>
    <xf numFmtId="0" fontId="75" fillId="0" borderId="86" xfId="0" applyFont="1" applyBorder="1" applyAlignment="1">
      <alignment horizontal="center" wrapText="1"/>
    </xf>
    <xf numFmtId="196" fontId="75" fillId="0" borderId="85" xfId="0" applyNumberFormat="1" applyFont="1" applyBorder="1" applyAlignment="1">
      <alignment horizontal="center"/>
    </xf>
    <xf numFmtId="196" fontId="75" fillId="0" borderId="8" xfId="0" applyNumberFormat="1" applyFont="1" applyBorder="1" applyAlignment="1">
      <alignment horizontal="center"/>
    </xf>
    <xf numFmtId="3" fontId="75" fillId="0" borderId="80" xfId="163" applyNumberFormat="1" applyFont="1" applyFill="1" applyBorder="1" applyAlignment="1">
      <alignment horizontal="center"/>
    </xf>
    <xf numFmtId="3" fontId="75" fillId="0" borderId="84" xfId="163" applyNumberFormat="1" applyFont="1" applyFill="1" applyBorder="1" applyAlignment="1">
      <alignment horizontal="center"/>
    </xf>
    <xf numFmtId="0" fontId="75" fillId="2" borderId="83" xfId="0" applyFont="1" applyFill="1" applyBorder="1" applyAlignment="1">
      <alignment horizontal="center" wrapText="1"/>
    </xf>
    <xf numFmtId="0" fontId="75" fillId="2" borderId="82" xfId="0" applyFont="1" applyFill="1" applyBorder="1" applyAlignment="1">
      <alignment horizontal="center" wrapText="1"/>
    </xf>
    <xf numFmtId="0" fontId="0" fillId="0" borderId="0" xfId="0"/>
    <xf numFmtId="0" fontId="1" fillId="0" borderId="0" xfId="0" applyFont="1"/>
    <xf numFmtId="196" fontId="73" fillId="0" borderId="0" xfId="0" applyNumberFormat="1" applyFont="1"/>
    <xf numFmtId="0" fontId="74" fillId="0" borderId="0" xfId="0" applyFont="1"/>
    <xf numFmtId="0" fontId="1" fillId="0" borderId="0" xfId="0" applyFont="1" applyBorder="1"/>
    <xf numFmtId="0" fontId="76" fillId="0" borderId="25" xfId="0" applyFont="1" applyBorder="1" applyAlignment="1">
      <alignment horizontal="center" wrapText="1"/>
    </xf>
    <xf numFmtId="0" fontId="76" fillId="0" borderId="26" xfId="0" applyFont="1" applyBorder="1" applyAlignment="1">
      <alignment horizontal="center" wrapText="1"/>
    </xf>
    <xf numFmtId="0" fontId="75" fillId="2" borderId="27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" fontId="75" fillId="0" borderId="5" xfId="163" applyNumberFormat="1" applyFont="1" applyFill="1" applyBorder="1" applyAlignment="1">
      <alignment horizontal="right" wrapText="1"/>
    </xf>
    <xf numFmtId="3" fontId="75" fillId="0" borderId="28" xfId="163" applyNumberFormat="1" applyFont="1" applyFill="1" applyBorder="1" applyAlignment="1">
      <alignment horizontal="left" wrapText="1"/>
    </xf>
    <xf numFmtId="3" fontId="75" fillId="2" borderId="28" xfId="0" applyNumberFormat="1" applyFont="1" applyFill="1" applyBorder="1"/>
    <xf numFmtId="3" fontId="75" fillId="0" borderId="28" xfId="0" applyNumberFormat="1" applyFont="1" applyFill="1" applyBorder="1"/>
    <xf numFmtId="3" fontId="75" fillId="2" borderId="29" xfId="0" applyNumberFormat="1" applyFont="1" applyFill="1" applyBorder="1"/>
    <xf numFmtId="3" fontId="75" fillId="2" borderId="30" xfId="0" applyNumberFormat="1" applyFont="1" applyFill="1" applyBorder="1"/>
    <xf numFmtId="196" fontId="76" fillId="0" borderId="31" xfId="0" applyNumberFormat="1" applyFont="1" applyBorder="1"/>
    <xf numFmtId="197" fontId="76" fillId="0" borderId="32" xfId="0" applyNumberFormat="1" applyFont="1" applyBorder="1"/>
    <xf numFmtId="3" fontId="76" fillId="2" borderId="32" xfId="0" applyNumberFormat="1" applyFont="1" applyFill="1" applyBorder="1"/>
    <xf numFmtId="3" fontId="76" fillId="0" borderId="33" xfId="0" applyNumberFormat="1" applyFont="1" applyFill="1" applyBorder="1"/>
    <xf numFmtId="3" fontId="76" fillId="0" borderId="34" xfId="0" applyNumberFormat="1" applyFont="1" applyFill="1" applyBorder="1"/>
    <xf numFmtId="3" fontId="76" fillId="2" borderId="35" xfId="0" applyNumberFormat="1" applyFont="1" applyFill="1" applyBorder="1"/>
    <xf numFmtId="3" fontId="76" fillId="2" borderId="36" xfId="0" applyNumberFormat="1" applyFont="1" applyFill="1" applyBorder="1"/>
    <xf numFmtId="196" fontId="76" fillId="0" borderId="37" xfId="0" applyNumberFormat="1" applyFont="1" applyBorder="1"/>
    <xf numFmtId="197" fontId="76" fillId="0" borderId="38" xfId="0" applyNumberFormat="1" applyFont="1" applyBorder="1"/>
    <xf numFmtId="3" fontId="76" fillId="2" borderId="38" xfId="0" applyNumberFormat="1" applyFont="1" applyFill="1" applyBorder="1"/>
    <xf numFmtId="3" fontId="76" fillId="0" borderId="39" xfId="0" applyNumberFormat="1" applyFont="1" applyFill="1" applyBorder="1"/>
    <xf numFmtId="3" fontId="76" fillId="0" borderId="40" xfId="0" applyNumberFormat="1" applyFont="1" applyFill="1" applyBorder="1"/>
    <xf numFmtId="3" fontId="76" fillId="2" borderId="41" xfId="0" applyNumberFormat="1" applyFont="1" applyFill="1" applyBorder="1"/>
    <xf numFmtId="3" fontId="76" fillId="2" borderId="42" xfId="0" applyNumberFormat="1" applyFont="1" applyFill="1" applyBorder="1"/>
    <xf numFmtId="196" fontId="76" fillId="0" borderId="43" xfId="0" applyNumberFormat="1" applyFont="1" applyBorder="1"/>
    <xf numFmtId="196" fontId="76" fillId="0" borderId="44" xfId="0" applyNumberFormat="1" applyFont="1" applyBorder="1"/>
    <xf numFmtId="3" fontId="76" fillId="2" borderId="45" xfId="0" applyNumberFormat="1" applyFont="1" applyFill="1" applyBorder="1"/>
    <xf numFmtId="1" fontId="75" fillId="0" borderId="46" xfId="163" applyNumberFormat="1" applyFont="1" applyFill="1" applyBorder="1" applyAlignment="1">
      <alignment horizontal="right" wrapText="1"/>
    </xf>
    <xf numFmtId="3" fontId="75" fillId="0" borderId="47" xfId="163" applyNumberFormat="1" applyFont="1" applyFill="1" applyBorder="1" applyAlignment="1">
      <alignment horizontal="left" wrapText="1"/>
    </xf>
    <xf numFmtId="3" fontId="75" fillId="2" borderId="47" xfId="0" applyNumberFormat="1" applyFont="1" applyFill="1" applyBorder="1"/>
    <xf numFmtId="3" fontId="75" fillId="0" borderId="48" xfId="0" applyNumberFormat="1" applyFont="1" applyFill="1" applyBorder="1"/>
    <xf numFmtId="3" fontId="75" fillId="0" borderId="49" xfId="0" applyNumberFormat="1" applyFont="1" applyFill="1" applyBorder="1"/>
    <xf numFmtId="3" fontId="75" fillId="2" borderId="50" xfId="0" applyNumberFormat="1" applyFont="1" applyFill="1" applyBorder="1"/>
    <xf numFmtId="3" fontId="75" fillId="2" borderId="51" xfId="0" applyNumberFormat="1" applyFont="1" applyFill="1" applyBorder="1"/>
    <xf numFmtId="196" fontId="76" fillId="0" borderId="52" xfId="0" applyNumberFormat="1" applyFont="1" applyFill="1" applyBorder="1"/>
    <xf numFmtId="197" fontId="76" fillId="0" borderId="53" xfId="0" applyNumberFormat="1" applyFont="1" applyFill="1" applyBorder="1"/>
    <xf numFmtId="3" fontId="76" fillId="2" borderId="53" xfId="0" applyNumberFormat="1" applyFont="1" applyFill="1" applyBorder="1"/>
    <xf numFmtId="3" fontId="76" fillId="0" borderId="54" xfId="0" applyNumberFormat="1" applyFont="1" applyFill="1" applyBorder="1"/>
    <xf numFmtId="3" fontId="76" fillId="0" borderId="55" xfId="0" applyNumberFormat="1" applyFont="1" applyFill="1" applyBorder="1"/>
    <xf numFmtId="3" fontId="76" fillId="2" borderId="56" xfId="0" applyNumberFormat="1" applyFont="1" applyFill="1" applyBorder="1"/>
    <xf numFmtId="3" fontId="76" fillId="2" borderId="57" xfId="0" applyNumberFormat="1" applyFont="1" applyFill="1" applyBorder="1"/>
    <xf numFmtId="3" fontId="75" fillId="0" borderId="47" xfId="0" applyNumberFormat="1" applyFont="1" applyBorder="1"/>
    <xf numFmtId="196" fontId="76" fillId="0" borderId="52" xfId="0" applyNumberFormat="1" applyFont="1" applyBorder="1"/>
    <xf numFmtId="197" fontId="76" fillId="0" borderId="53" xfId="0" applyNumberFormat="1" applyFont="1" applyBorder="1"/>
    <xf numFmtId="3" fontId="75" fillId="0" borderId="47" xfId="0" applyNumberFormat="1" applyFont="1" applyBorder="1" applyAlignment="1">
      <alignment horizontal="left"/>
    </xf>
    <xf numFmtId="3" fontId="1" fillId="0" borderId="0" xfId="0" applyNumberFormat="1" applyFont="1"/>
    <xf numFmtId="196" fontId="76" fillId="0" borderId="53" xfId="0" applyNumberFormat="1" applyFont="1" applyBorder="1"/>
    <xf numFmtId="3" fontId="75" fillId="0" borderId="47" xfId="0" applyNumberFormat="1" applyFont="1" applyFill="1" applyBorder="1"/>
    <xf numFmtId="3" fontId="75" fillId="7" borderId="47" xfId="0" applyNumberFormat="1" applyFont="1" applyFill="1" applyBorder="1"/>
    <xf numFmtId="196" fontId="76" fillId="0" borderId="38" xfId="0" applyNumberFormat="1" applyFont="1" applyBorder="1"/>
    <xf numFmtId="196" fontId="76" fillId="0" borderId="58" xfId="0" applyNumberFormat="1" applyFont="1" applyBorder="1"/>
    <xf numFmtId="196" fontId="76" fillId="0" borderId="59" xfId="0" applyNumberFormat="1" applyFont="1" applyBorder="1"/>
    <xf numFmtId="3" fontId="75" fillId="2" borderId="60" xfId="0" applyNumberFormat="1" applyFont="1" applyFill="1" applyBorder="1"/>
    <xf numFmtId="3" fontId="75" fillId="2" borderId="41" xfId="0" applyNumberFormat="1" applyFont="1" applyFill="1" applyBorder="1"/>
    <xf numFmtId="3" fontId="75" fillId="2" borderId="42" xfId="0" applyNumberFormat="1" applyFont="1" applyFill="1" applyBorder="1"/>
    <xf numFmtId="0" fontId="1" fillId="0" borderId="61" xfId="0" applyFont="1" applyBorder="1"/>
    <xf numFmtId="1" fontId="75" fillId="0" borderId="62" xfId="163" applyNumberFormat="1" applyFont="1" applyFill="1" applyBorder="1" applyAlignment="1">
      <alignment horizontal="right" wrapText="1"/>
    </xf>
    <xf numFmtId="3" fontId="75" fillId="0" borderId="63" xfId="163" applyNumberFormat="1" applyFont="1" applyFill="1" applyBorder="1" applyAlignment="1">
      <alignment horizontal="left" wrapText="1"/>
    </xf>
    <xf numFmtId="3" fontId="75" fillId="2" borderId="64" xfId="0" applyNumberFormat="1" applyFont="1" applyFill="1" applyBorder="1"/>
    <xf numFmtId="3" fontId="75" fillId="0" borderId="65" xfId="0" applyNumberFormat="1" applyFont="1" applyFill="1" applyBorder="1"/>
    <xf numFmtId="3" fontId="75" fillId="0" borderId="66" xfId="0" applyNumberFormat="1" applyFont="1" applyFill="1" applyBorder="1"/>
    <xf numFmtId="3" fontId="75" fillId="2" borderId="67" xfId="0" applyNumberFormat="1" applyFont="1" applyFill="1" applyBorder="1"/>
    <xf numFmtId="3" fontId="75" fillId="2" borderId="68" xfId="0" applyNumberFormat="1" applyFont="1" applyFill="1" applyBorder="1"/>
    <xf numFmtId="3" fontId="76" fillId="2" borderId="64" xfId="0" applyNumberFormat="1" applyFont="1" applyFill="1" applyBorder="1"/>
    <xf numFmtId="3" fontId="76" fillId="0" borderId="65" xfId="0" applyNumberFormat="1" applyFont="1" applyFill="1" applyBorder="1"/>
    <xf numFmtId="3" fontId="76" fillId="0" borderId="66" xfId="0" applyNumberFormat="1" applyFont="1" applyFill="1" applyBorder="1"/>
    <xf numFmtId="3" fontId="76" fillId="2" borderId="67" xfId="0" applyNumberFormat="1" applyFont="1" applyFill="1" applyBorder="1"/>
    <xf numFmtId="3" fontId="76" fillId="2" borderId="68" xfId="0" applyNumberFormat="1" applyFont="1" applyFill="1" applyBorder="1"/>
    <xf numFmtId="3" fontId="76" fillId="2" borderId="28" xfId="0" applyNumberFormat="1" applyFont="1" applyFill="1" applyBorder="1"/>
    <xf numFmtId="3" fontId="76" fillId="0" borderId="69" xfId="0" applyNumberFormat="1" applyFont="1" applyFill="1" applyBorder="1"/>
    <xf numFmtId="3" fontId="76" fillId="0" borderId="70" xfId="0" applyNumberFormat="1" applyFont="1" applyFill="1" applyBorder="1"/>
    <xf numFmtId="3" fontId="76" fillId="2" borderId="71" xfId="0" applyNumberFormat="1" applyFont="1" applyFill="1" applyBorder="1"/>
    <xf numFmtId="3" fontId="76" fillId="2" borderId="72" xfId="0" applyNumberFormat="1" applyFont="1" applyFill="1" applyBorder="1"/>
    <xf numFmtId="196" fontId="76" fillId="0" borderId="28" xfId="0" applyNumberFormat="1" applyFont="1" applyBorder="1"/>
    <xf numFmtId="196" fontId="75" fillId="0" borderId="47" xfId="0" applyNumberFormat="1" applyFont="1" applyBorder="1"/>
    <xf numFmtId="3" fontId="75" fillId="0" borderId="73" xfId="0" applyNumberFormat="1" applyFont="1" applyFill="1" applyBorder="1"/>
    <xf numFmtId="3" fontId="75" fillId="0" borderId="74" xfId="0" applyNumberFormat="1" applyFont="1" applyFill="1" applyBorder="1"/>
    <xf numFmtId="196" fontId="76" fillId="0" borderId="32" xfId="0" applyNumberFormat="1" applyFont="1" applyBorder="1"/>
    <xf numFmtId="3" fontId="75" fillId="0" borderId="69" xfId="0" applyNumberFormat="1" applyFont="1" applyFill="1" applyBorder="1"/>
    <xf numFmtId="3" fontId="75" fillId="0" borderId="70" xfId="0" applyNumberFormat="1" applyFont="1" applyFill="1" applyBorder="1"/>
    <xf numFmtId="3" fontId="75" fillId="2" borderId="71" xfId="0" applyNumberFormat="1" applyFont="1" applyFill="1" applyBorder="1"/>
    <xf numFmtId="3" fontId="75" fillId="2" borderId="72" xfId="0" applyNumberFormat="1" applyFont="1" applyFill="1" applyBorder="1"/>
    <xf numFmtId="3" fontId="76" fillId="2" borderId="33" xfId="0" applyNumberFormat="1" applyFont="1" applyFill="1" applyBorder="1"/>
    <xf numFmtId="3" fontId="75" fillId="2" borderId="75" xfId="0" applyNumberFormat="1" applyFont="1" applyFill="1" applyBorder="1"/>
    <xf numFmtId="3" fontId="75" fillId="0" borderId="76" xfId="0" applyNumberFormat="1" applyFont="1" applyFill="1" applyBorder="1"/>
    <xf numFmtId="196" fontId="76" fillId="0" borderId="37" xfId="0" applyNumberFormat="1" applyFont="1" applyFill="1" applyBorder="1"/>
    <xf numFmtId="197" fontId="76" fillId="0" borderId="38" xfId="0" applyNumberFormat="1" applyFont="1" applyFill="1" applyBorder="1"/>
    <xf numFmtId="3" fontId="75" fillId="2" borderId="77" xfId="0" applyNumberFormat="1" applyFont="1" applyFill="1" applyBorder="1"/>
    <xf numFmtId="3" fontId="75" fillId="0" borderId="78" xfId="0" applyNumberFormat="1" applyFont="1" applyBorder="1"/>
    <xf numFmtId="3" fontId="75" fillId="0" borderId="79" xfId="0" applyNumberFormat="1" applyFont="1" applyBorder="1"/>
    <xf numFmtId="3" fontId="75" fillId="2" borderId="80" xfId="0" applyNumberFormat="1" applyFont="1" applyFill="1" applyBorder="1"/>
    <xf numFmtId="3" fontId="75" fillId="2" borderId="81" xfId="0" applyNumberFormat="1" applyFont="1" applyFill="1" applyBorder="1"/>
    <xf numFmtId="196" fontId="77" fillId="0" borderId="0" xfId="163" applyNumberFormat="1" applyFont="1" applyFill="1" applyBorder="1" applyAlignment="1">
      <alignment horizontal="left"/>
    </xf>
    <xf numFmtId="3" fontId="75" fillId="0" borderId="0" xfId="163" applyNumberFormat="1" applyFont="1" applyFill="1" applyBorder="1" applyAlignment="1">
      <alignment horizontal="left"/>
    </xf>
    <xf numFmtId="3" fontId="78" fillId="0" borderId="0" xfId="0" applyNumberFormat="1" applyFont="1" applyBorder="1"/>
    <xf numFmtId="3" fontId="30" fillId="0" borderId="0" xfId="0" applyNumberFormat="1" applyFont="1" applyFill="1" applyBorder="1"/>
  </cellXfs>
  <cellStyles count="172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20% - Accent1 2" xfId="117"/>
    <cellStyle name="20% - Accent2 2" xfId="118"/>
    <cellStyle name="20% - Accent3 2" xfId="119"/>
    <cellStyle name="20% - Accent4 2" xfId="120"/>
    <cellStyle name="20% - Accent5 2" xfId="121"/>
    <cellStyle name="20% - Accent6 2" xfId="122"/>
    <cellStyle name="3 indents" xfId="9"/>
    <cellStyle name="4 indents" xfId="10"/>
    <cellStyle name="40% - Accent1 2" xfId="123"/>
    <cellStyle name="40% - Accent2 2" xfId="124"/>
    <cellStyle name="40% - Accent3 2" xfId="125"/>
    <cellStyle name="40% - Accent4 2" xfId="126"/>
    <cellStyle name="40% - Accent5 2" xfId="127"/>
    <cellStyle name="40% - Accent6 2" xfId="128"/>
    <cellStyle name="5 indents" xfId="11"/>
    <cellStyle name="60% - Accent1 2" xfId="129"/>
    <cellStyle name="60% - Accent2 2" xfId="130"/>
    <cellStyle name="60% - Accent3 2" xfId="131"/>
    <cellStyle name="60% - Accent4 2" xfId="132"/>
    <cellStyle name="60% - Accent5 2" xfId="133"/>
    <cellStyle name="60% - Accent6 2" xfId="134"/>
    <cellStyle name="Accent1 2" xfId="135"/>
    <cellStyle name="Accent2 2" xfId="136"/>
    <cellStyle name="Accent3 2" xfId="137"/>
    <cellStyle name="Accent4 2" xfId="138"/>
    <cellStyle name="Accent5 2" xfId="139"/>
    <cellStyle name="Accent6 2" xfId="140"/>
    <cellStyle name="Bad 2" xfId="141"/>
    <cellStyle name="BoA" xfId="12"/>
    <cellStyle name="BoA 2" xfId="142"/>
    <cellStyle name="Calculation 2" xfId="143"/>
    <cellStyle name="Celkem" xfId="13"/>
    <cellStyle name="Check Cell 2" xfId="144"/>
    <cellStyle name="Comma  - Style1" xfId="14"/>
    <cellStyle name="Comma 2" xfId="15"/>
    <cellStyle name="Comma 2 3" xfId="16"/>
    <cellStyle name="Comma 2 3 2" xfId="145"/>
    <cellStyle name="Comma 3" xfId="17"/>
    <cellStyle name="Comma 3 2" xfId="146"/>
    <cellStyle name="Comma 4" xfId="18"/>
    <cellStyle name="Comma 4 2" xfId="147"/>
    <cellStyle name="Comma 5" xfId="19"/>
    <cellStyle name="Comma 6" xfId="20"/>
    <cellStyle name="Comma(3)" xfId="21"/>
    <cellStyle name="Comma0" xfId="22"/>
    <cellStyle name="Curren - Style3" xfId="23"/>
    <cellStyle name="Curren - Style4" xfId="24"/>
    <cellStyle name="Currency0" xfId="25"/>
    <cellStyle name="Date" xfId="26"/>
    <cellStyle name="Datum" xfId="27"/>
    <cellStyle name="Defl/Infl" xfId="28"/>
    <cellStyle name="Defl/Infl 2" xfId="148"/>
    <cellStyle name="Euro" xfId="29"/>
    <cellStyle name="Euro 2" xfId="149"/>
    <cellStyle name="Exogenous" xfId="30"/>
    <cellStyle name="Explanatory Text 2" xfId="150"/>
    <cellStyle name="Finanční0" xfId="31"/>
    <cellStyle name="Finanèní0" xfId="32"/>
    <cellStyle name="Fixed" xfId="33"/>
    <cellStyle name="Good 2" xfId="151"/>
    <cellStyle name="Grey" xfId="34"/>
    <cellStyle name="Heading 1 2" xfId="152"/>
    <cellStyle name="Heading 2 2" xfId="153"/>
    <cellStyle name="Heading 3 2" xfId="154"/>
    <cellStyle name="Heading 4 2" xfId="155"/>
    <cellStyle name="Hipervínculo_IIF" xfId="35"/>
    <cellStyle name="IMF" xfId="36"/>
    <cellStyle name="IMF 2" xfId="156"/>
    <cellStyle name="imf-one decimal" xfId="37"/>
    <cellStyle name="imf-zero decimal" xfId="38"/>
    <cellStyle name="Input [yellow]" xfId="39"/>
    <cellStyle name="Input 2" xfId="157"/>
    <cellStyle name="INSTAT" xfId="40"/>
    <cellStyle name="INSTAT 2" xfId="158"/>
    <cellStyle name="Label" xfId="41"/>
    <cellStyle name="Linked Cell 2" xfId="159"/>
    <cellStyle name="Měna0" xfId="42"/>
    <cellStyle name="Millares [0]_BALPROGRAMA2001R" xfId="43"/>
    <cellStyle name="Millares_BALPROGRAMA2001R" xfId="44"/>
    <cellStyle name="Milliers [0]_Encours - Apr rééch" xfId="45"/>
    <cellStyle name="Milliers_Encours - Apr rééch" xfId="46"/>
    <cellStyle name="Mìna0" xfId="47"/>
    <cellStyle name="Model" xfId="48"/>
    <cellStyle name="Model 2" xfId="160"/>
    <cellStyle name="MoF" xfId="49"/>
    <cellStyle name="MoF 2" xfId="161"/>
    <cellStyle name="Moneda [0]_BALPROGRAMA2001R" xfId="50"/>
    <cellStyle name="Moneda_BALPROGRAMA2001R" xfId="51"/>
    <cellStyle name="Monétaire [0]_Encours - Apr rééch" xfId="52"/>
    <cellStyle name="Monétaire_Encours - Apr rééch" xfId="53"/>
    <cellStyle name="Neutral 2" xfId="162"/>
    <cellStyle name="Normal" xfId="0" builtinId="0"/>
    <cellStyle name="Normal - Style1" xfId="54"/>
    <cellStyle name="Normal - Style2" xfId="55"/>
    <cellStyle name="Normal - Style5" xfId="56"/>
    <cellStyle name="Normal - Style6" xfId="57"/>
    <cellStyle name="Normal - Style7" xfId="58"/>
    <cellStyle name="Normal - Style8" xfId="59"/>
    <cellStyle name="Normal 10" xfId="60"/>
    <cellStyle name="Normal 11" xfId="61"/>
    <cellStyle name="normal 2" xfId="62"/>
    <cellStyle name="Normal 2 4" xfId="63"/>
    <cellStyle name="Normal 3" xfId="64"/>
    <cellStyle name="Normal 3 2" xfId="65"/>
    <cellStyle name="Normal 4" xfId="66"/>
    <cellStyle name="Normal 5" xfId="67"/>
    <cellStyle name="Normal 5 3" xfId="68"/>
    <cellStyle name="Normal 6" xfId="69"/>
    <cellStyle name="Normal 8" xfId="70"/>
    <cellStyle name="Normal Table" xfId="71"/>
    <cellStyle name="Normal_Sheet1" xfId="163"/>
    <cellStyle name="Normal_treg fiskale ne vite" xfId="1"/>
    <cellStyle name="normálne__1_NDARJA  BUXHETIT Universiteteve _2007-2008 sipas Formulës.xls_Flori_PM" xfId="72"/>
    <cellStyle name="Note 2" xfId="164"/>
    <cellStyle name="Output 2" xfId="165"/>
    <cellStyle name="Output Amounts" xfId="73"/>
    <cellStyle name="Percent [2]" xfId="74"/>
    <cellStyle name="Percent [2] 2" xfId="166"/>
    <cellStyle name="Percent 2" xfId="75"/>
    <cellStyle name="percentage difference" xfId="76"/>
    <cellStyle name="percentage difference one decimal" xfId="77"/>
    <cellStyle name="percentage difference zero decimal" xfId="78"/>
    <cellStyle name="Pevný" xfId="79"/>
    <cellStyle name="Presentation" xfId="80"/>
    <cellStyle name="Proj" xfId="81"/>
    <cellStyle name="Proj 2" xfId="167"/>
    <cellStyle name="Publication" xfId="82"/>
    <cellStyle name="STYL1 - Style1" xfId="83"/>
    <cellStyle name="Style 1" xfId="84"/>
    <cellStyle name="Text" xfId="85"/>
    <cellStyle name="Text 2" xfId="168"/>
    <cellStyle name="Title 2" xfId="169"/>
    <cellStyle name="Total 2" xfId="170"/>
    <cellStyle name="Warning Text 2" xfId="171"/>
    <cellStyle name="WebAnchor1" xfId="86"/>
    <cellStyle name="WebAnchor2" xfId="87"/>
    <cellStyle name="WebAnchor3" xfId="88"/>
    <cellStyle name="WebAnchor4" xfId="89"/>
    <cellStyle name="WebAnchor5" xfId="90"/>
    <cellStyle name="WebAnchor6" xfId="91"/>
    <cellStyle name="WebAnchor7" xfId="92"/>
    <cellStyle name="Webexclude" xfId="93"/>
    <cellStyle name="WebFN" xfId="94"/>
    <cellStyle name="WebFN1" xfId="95"/>
    <cellStyle name="WebFN2" xfId="96"/>
    <cellStyle name="WebFN3" xfId="97"/>
    <cellStyle name="WebFN4" xfId="98"/>
    <cellStyle name="WebHR" xfId="99"/>
    <cellStyle name="WebIndent1" xfId="100"/>
    <cellStyle name="WebIndent1wFN3" xfId="101"/>
    <cellStyle name="WebIndent2" xfId="102"/>
    <cellStyle name="WebNoBR" xfId="103"/>
    <cellStyle name="Záhlaví 1" xfId="104"/>
    <cellStyle name="Záhlaví 2" xfId="105"/>
    <cellStyle name="zero" xfId="106"/>
    <cellStyle name="ДАТА" xfId="107"/>
    <cellStyle name="ДЕНЕЖНЫЙ_BOPENGC" xfId="108"/>
    <cellStyle name="ЗАГОЛОВОК1" xfId="109"/>
    <cellStyle name="ЗАГОЛОВОК2" xfId="110"/>
    <cellStyle name="ИТОГОВЫЙ" xfId="111"/>
    <cellStyle name="Обычный_BOPENGC" xfId="112"/>
    <cellStyle name="ПРОЦЕНТНЫЙ_BOPENGC" xfId="113"/>
    <cellStyle name="ТЕКСТ" xfId="114"/>
    <cellStyle name="ФИКСИРОВАННЫЙ" xfId="115"/>
    <cellStyle name="ФИНАНСОВЫЙ_BOPENGC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DOWS\TEMP\GeoBop0900_BseL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My_data/Redi/redi/2005/2005%20buletini%20Korrik%202006/Sample%20Buletini%202005%20Prill_200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18176.876790039736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6283.0980708663801</v>
          </cell>
          <cell r="E15">
            <v>6879.992387598686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2869.1280000000002</v>
          </cell>
          <cell r="E16">
            <v>2288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8145.4038439568849</v>
          </cell>
          <cell r="E24">
            <v>8217.7790088887741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280.79470382278333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49.95332060731085</v>
          </cell>
          <cell r="E17">
            <v>-75.334233103083562</v>
          </cell>
          <cell r="F17">
            <v>21.532564476303062</v>
          </cell>
          <cell r="G17">
            <v>38.314856412270402</v>
          </cell>
          <cell r="H17">
            <v>19.989656888854242</v>
          </cell>
          <cell r="I17">
            <v>13.011350470634781</v>
          </cell>
          <cell r="J17">
            <v>12.08793235469277</v>
          </cell>
          <cell r="K17">
            <v>12.087932354692768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191.62424581005584</v>
          </cell>
          <cell r="E19">
            <v>131.57481069876818</v>
          </cell>
          <cell r="F19">
            <v>119.46300795245523</v>
          </cell>
          <cell r="G19">
            <v>99.112690760863572</v>
          </cell>
          <cell r="H19">
            <v>121.84586883719375</v>
          </cell>
          <cell r="I19">
            <v>141.28325647661583</v>
          </cell>
          <cell r="J19">
            <v>148.40116128106953</v>
          </cell>
          <cell r="K19">
            <v>148.40116128106951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1.837931111730606E-2</v>
          </cell>
          <cell r="G23">
            <v>1.7914205404307236E-2</v>
          </cell>
          <cell r="H23">
            <v>1.8488802236304353E-2</v>
          </cell>
          <cell r="I23">
            <v>2.0112891035928733E-2</v>
          </cell>
          <cell r="J23">
            <v>2.0920366023315418E-2</v>
          </cell>
          <cell r="K23">
            <v>2.0920366023297436E-2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-6.6020061077600986E-2</v>
          </cell>
          <cell r="E26">
            <v>-2.9640964015496984E-2</v>
          </cell>
          <cell r="F26">
            <v>-3.098820237743146E-2</v>
          </cell>
          <cell r="G26">
            <v>-3.5234126852110317E-2</v>
          </cell>
          <cell r="H26">
            <v>-3.3658545072518933E-2</v>
          </cell>
          <cell r="I26">
            <v>-2.750084532648479E-2</v>
          </cell>
          <cell r="J26">
            <v>-2.1348931123296357E-2</v>
          </cell>
          <cell r="K26">
            <v>-2.0202369754649084E-2</v>
          </cell>
        </row>
        <row r="27">
          <cell r="A27" t="str">
            <v>Overall balance, incl. grants</v>
          </cell>
          <cell r="D27">
            <v>-6.6020061077600986E-2</v>
          </cell>
          <cell r="E27">
            <v>-2.9640964015496984E-2</v>
          </cell>
          <cell r="F27">
            <v>-3.098820237743146E-2</v>
          </cell>
          <cell r="G27">
            <v>-3.5234126852110317E-2</v>
          </cell>
          <cell r="H27">
            <v>-3.3658545072518933E-2</v>
          </cell>
          <cell r="I27">
            <v>-2.750084532648479E-2</v>
          </cell>
          <cell r="J27">
            <v>-2.1348931123296357E-2</v>
          </cell>
          <cell r="K27">
            <v>-2.0202369754649084E-2</v>
          </cell>
        </row>
        <row r="28">
          <cell r="A28" t="str">
            <v xml:space="preserve">  Total revenue, incl. grants</v>
          </cell>
          <cell r="D28">
            <v>0.25833824119769322</v>
          </cell>
          <cell r="E28">
            <v>0.26133449940329839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0.32437806801677832</v>
          </cell>
          <cell r="E29">
            <v>0.29097546341879538</v>
          </cell>
          <cell r="F29">
            <v>0.30043515207511257</v>
          </cell>
          <cell r="G29">
            <v>0.31373889788698883</v>
          </cell>
          <cell r="H29">
            <v>0.31880769946556614</v>
          </cell>
          <cell r="I29">
            <v>0.31395233631607611</v>
          </cell>
          <cell r="J29">
            <v>0.30749756725886973</v>
          </cell>
          <cell r="K29">
            <v>0.30279671611575965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0.12820766864774569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0.83983535060881909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0.57655567404009112</v>
          </cell>
          <cell r="E39">
            <v>0.67976535595901955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0.26327967656872786</v>
          </cell>
          <cell r="E40">
            <v>0.226061752224857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1.2814770938324171E-2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1.2814770938324171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-20.254516354794916</v>
          </cell>
          <cell r="F14">
            <v>-6.2909785098746891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3.5272747178441408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5.8900144637682059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-0.63234056566393559</v>
          </cell>
          <cell r="F45">
            <v>-0.8320564667318292</v>
          </cell>
          <cell r="G45">
            <v>-1.2824112768068912</v>
          </cell>
          <cell r="H45">
            <v>-1.1378349201354394</v>
          </cell>
          <cell r="I45">
            <v>-0.53564162525797354</v>
          </cell>
          <cell r="J45">
            <v>6.5514092362872145E-2</v>
          </cell>
        </row>
        <row r="46">
          <cell r="A46" t="str">
            <v xml:space="preserve">    Private</v>
          </cell>
          <cell r="E46">
            <v>20.119609107862598</v>
          </cell>
          <cell r="F46">
            <v>12.809452218771371</v>
          </cell>
          <cell r="G46">
            <v>14.555290752346284</v>
          </cell>
          <cell r="H46">
            <v>15.358460557359708</v>
          </cell>
          <cell r="I46">
            <v>15.081092828957878</v>
          </cell>
          <cell r="J46">
            <v>14.576446063397842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25.833824119769321</v>
          </cell>
          <cell r="E68">
            <v>34.630526291438976</v>
          </cell>
          <cell r="F68">
            <v>35.441771320877244</v>
          </cell>
          <cell r="G68">
            <v>36.347553454596984</v>
          </cell>
          <cell r="H68">
            <v>37.011991790413859</v>
          </cell>
          <cell r="I68">
            <v>37.142225450068267</v>
          </cell>
          <cell r="J68">
            <v>37.111939964666476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32.43780680167783</v>
          </cell>
          <cell r="E69">
            <v>37.594622692988679</v>
          </cell>
          <cell r="F69">
            <v>38.540591558620392</v>
          </cell>
          <cell r="G69">
            <v>39.870966139808019</v>
          </cell>
          <cell r="H69">
            <v>40.377846297665755</v>
          </cell>
          <cell r="I69">
            <v>39.892309982716746</v>
          </cell>
          <cell r="J69">
            <v>39.246833076996111</v>
          </cell>
          <cell r="K69">
            <v>30.279671611575964</v>
          </cell>
        </row>
        <row r="70">
          <cell r="A70" t="str">
            <v xml:space="preserve">   Overall balance, incl. grants</v>
          </cell>
          <cell r="D70">
            <v>-6.6020061077600989</v>
          </cell>
          <cell r="E70">
            <v>-2.9640964015496984</v>
          </cell>
          <cell r="F70">
            <v>-3.098820237743146</v>
          </cell>
          <cell r="G70">
            <v>-3.5234126852110319</v>
          </cell>
          <cell r="H70">
            <v>-3.3658545072518935</v>
          </cell>
          <cell r="I70">
            <v>-2.7500845326484789</v>
          </cell>
          <cell r="J70">
            <v>-2.1348931123296357</v>
          </cell>
          <cell r="K70">
            <v>-2.0202369754649085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51.559999999999995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 t="str">
            <v xml:space="preserve">      Private consumption</v>
          </cell>
          <cell r="D13" t="str">
            <v/>
          </cell>
          <cell r="E13">
            <v>-3.5527136788005009E-15</v>
          </cell>
          <cell r="F13">
            <v>0.13713457941648688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 t="str">
            <v/>
          </cell>
          <cell r="E14">
            <v>14.392047724672864</v>
          </cell>
          <cell r="F14">
            <v>-9.6870768714160214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 t="str">
            <v/>
          </cell>
        </row>
        <row r="15">
          <cell r="A15" t="str">
            <v xml:space="preserve">      Total investments (excluding stocks)</v>
          </cell>
          <cell r="D15" t="str">
            <v/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 t="str">
            <v/>
          </cell>
        </row>
        <row r="16">
          <cell r="A16" t="str">
            <v xml:space="preserve">      Export of goods and services</v>
          </cell>
          <cell r="D16" t="str">
            <v/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 t="str">
            <v/>
          </cell>
        </row>
        <row r="17">
          <cell r="A17" t="str">
            <v xml:space="preserve">      Import of goods and services</v>
          </cell>
          <cell r="D17" t="str">
            <v/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 t="str">
            <v/>
          </cell>
        </row>
        <row r="18">
          <cell r="A18" t="str">
            <v xml:space="preserve">  Long-term real GDP growth</v>
          </cell>
          <cell r="D18" t="str">
            <v/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 t="str">
            <v/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 t="str">
            <v>Key prices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 t="str">
            <v/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 t="str">
            <v/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 t="str">
            <v/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 t="str">
            <v>Saving-investment balance (domestic)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 t="str">
            <v xml:space="preserve">  Foreign saving</v>
          </cell>
          <cell r="D30" t="str">
            <v/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 t="str">
            <v xml:space="preserve">  Domestic saving</v>
          </cell>
          <cell r="D32" t="str">
            <v/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 t="str">
            <v/>
          </cell>
          <cell r="E33">
            <v>6.1108732258187626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 t="str">
            <v/>
          </cell>
          <cell r="E34">
            <v>-0.90415505648164451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 t="str">
            <v xml:space="preserve">  Investment</v>
          </cell>
          <cell r="D36" t="str">
            <v/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 t="str">
            <v/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 t="str">
            <v/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 t="str">
            <v>Saving-investment balance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 t="str">
            <v xml:space="preserve">  Foreign saving 1/</v>
          </cell>
          <cell r="D42" t="str">
            <v/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 t="str">
            <v xml:space="preserve">  National saving</v>
          </cell>
          <cell r="D44" t="str">
            <v/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 t="str">
            <v/>
          </cell>
          <cell r="E45">
            <v>0.917818539120838</v>
          </cell>
          <cell r="F45">
            <v>-0.86082037144838797</v>
          </cell>
          <cell r="G45">
            <v>-12.248973903628718</v>
          </cell>
          <cell r="H45">
            <v>-13.68467360572544</v>
          </cell>
          <cell r="I45">
            <v>-18.604663605483516</v>
          </cell>
          <cell r="J45">
            <v>-17.342242720797557</v>
          </cell>
          <cell r="K45" t="str">
            <v/>
          </cell>
        </row>
        <row r="46">
          <cell r="A46" t="str">
            <v xml:space="preserve">    Private</v>
          </cell>
          <cell r="D46" t="str">
            <v/>
          </cell>
          <cell r="E46">
            <v>5.5005339928686912</v>
          </cell>
          <cell r="F46">
            <v>-0.66692198477050546</v>
          </cell>
          <cell r="G46">
            <v>2.8677609790044762</v>
          </cell>
          <cell r="H46">
            <v>2.8264892683687943</v>
          </cell>
          <cell r="I46">
            <v>3.5499546224486274</v>
          </cell>
          <cell r="J46">
            <v>2.5634170021697891</v>
          </cell>
          <cell r="K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 t="str">
            <v xml:space="preserve">  Fixed investment</v>
          </cell>
          <cell r="D48" t="str">
            <v/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 t="str">
            <v/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 t="str">
            <v/>
          </cell>
        </row>
        <row r="50">
          <cell r="A50" t="str">
            <v xml:space="preserve">    Private</v>
          </cell>
          <cell r="D50" t="str">
            <v/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 t="str">
            <v xml:space="preserve">  Changes in stocks</v>
          </cell>
          <cell r="D52" t="str">
            <v/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 t="str">
            <v>Monetary indicators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 t="str">
            <v xml:space="preserve">  Reserve money</v>
          </cell>
          <cell r="D56" t="str">
            <v/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 t="str">
            <v xml:space="preserve">      Net foreign assets</v>
          </cell>
          <cell r="D58" t="str">
            <v/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 t="str">
            <v/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 t="str">
            <v/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 t="str">
            <v/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 t="str">
            <v/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 t="str">
            <v/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 t="str">
            <v/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 t="str">
            <v/>
          </cell>
          <cell r="K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 t="str">
            <v>General government finances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 t="str">
            <v xml:space="preserve">   Total revenue, incl. grants</v>
          </cell>
          <cell r="D68">
            <v>-5.1301431350196935E-3</v>
          </cell>
          <cell r="E68">
            <v>4.642688356465051</v>
          </cell>
          <cell r="F68">
            <v>4.0356697098104846</v>
          </cell>
          <cell r="G68">
            <v>-6.0022829893531338</v>
          </cell>
          <cell r="H68">
            <v>-6.8866070488530511</v>
          </cell>
          <cell r="I68">
            <v>-12.2699921020969</v>
          </cell>
          <cell r="J68">
            <v>-11.539988261750381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-8.6868214935904575E-3</v>
          </cell>
          <cell r="E69">
            <v>4.8050380491722322</v>
          </cell>
          <cell r="F69">
            <v>5.8509280399150683</v>
          </cell>
          <cell r="G69">
            <v>7.1536972714255498</v>
          </cell>
          <cell r="H69">
            <v>7.6604818975163695</v>
          </cell>
          <cell r="I69">
            <v>7.1583091145174294</v>
          </cell>
          <cell r="J69">
            <v>6.5849907337076061</v>
          </cell>
          <cell r="K69">
            <v>-1.098257949261118</v>
          </cell>
        </row>
        <row r="70">
          <cell r="A70" t="str">
            <v xml:space="preserve">   Overall balance, incl. grants</v>
          </cell>
          <cell r="D70">
            <v>3.5562858457058866E-3</v>
          </cell>
          <cell r="E70">
            <v>-0.15933381896246246</v>
          </cell>
          <cell r="F70">
            <v>-1.8152583301045768</v>
          </cell>
          <cell r="G70">
            <v>-13.15598026077868</v>
          </cell>
          <cell r="H70">
            <v>-14.547088946369417</v>
          </cell>
          <cell r="I70">
            <v>-19.428301216614329</v>
          </cell>
          <cell r="J70">
            <v>-18.124978995457987</v>
          </cell>
          <cell r="K70">
            <v>6.2429823047180664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 t="str">
            <v>External sector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 t="str">
            <v xml:space="preserve">  Current account</v>
          </cell>
          <cell r="D74" t="str">
            <v/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 t="str">
            <v/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 t="str">
            <v/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 t="str">
            <v/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 t="str">
            <v/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0.55999999999999517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 t="str">
            <v>Memorandum items: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2954.5194724888038</v>
          </cell>
          <cell r="F8">
            <v>488.95458196945782</v>
          </cell>
          <cell r="G8">
            <v>699.27602879955759</v>
          </cell>
          <cell r="H8">
            <v>719.06766984415935</v>
          </cell>
          <cell r="I8">
            <v>765.2589335960173</v>
          </cell>
          <cell r="J8">
            <v>722.43294750499126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0.1572167971376075</v>
          </cell>
          <cell r="F12">
            <v>0.17161634104536461</v>
          </cell>
          <cell r="G12">
            <v>0.18043191452557039</v>
          </cell>
          <cell r="H12">
            <v>0.19970316536637256</v>
          </cell>
          <cell r="I12">
            <v>0.21171832201048346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6.3103705442792882E-2</v>
          </cell>
          <cell r="F24">
            <v>6.3107939572785814E-3</v>
          </cell>
          <cell r="G24">
            <v>1.2620818026019071E-2</v>
          </cell>
          <cell r="H24">
            <v>1.2620818066880066E-2</v>
          </cell>
          <cell r="I24">
            <v>1.2620818043804868E-2</v>
          </cell>
          <cell r="J24">
            <v>1.2620817989944078E-2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9.3965993303295363</v>
          </cell>
          <cell r="F25">
            <v>94.632938491801269</v>
          </cell>
          <cell r="G25">
            <v>128.36769287031711</v>
          </cell>
          <cell r="H25">
            <v>122.71597674198438</v>
          </cell>
          <cell r="I25">
            <v>117.36306441302577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-12.67886109364963</v>
          </cell>
          <cell r="F28">
            <v>-149.19991702690595</v>
          </cell>
          <cell r="G28">
            <v>-212.56558165348906</v>
          </cell>
          <cell r="H28">
            <v>-209.28803554529895</v>
          </cell>
          <cell r="I28">
            <v>-206.15891385400118</v>
          </cell>
          <cell r="J28">
            <v>-200.30731789911624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12.812068053011217</v>
          </cell>
          <cell r="F43">
            <v>149.30928711790409</v>
          </cell>
          <cell r="G43">
            <v>212.69736918468766</v>
          </cell>
          <cell r="H43">
            <v>209.42841178085177</v>
          </cell>
          <cell r="I43">
            <v>206.30018416398084</v>
          </cell>
          <cell r="J43">
            <v>200.44866658556549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2869.1280000000002</v>
          </cell>
          <cell r="D55">
            <v>2288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2614</v>
          </cell>
          <cell r="D58">
            <v>2645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184.18975550916016</v>
          </cell>
          <cell r="F97">
            <v>367.05258853241634</v>
          </cell>
          <cell r="G97">
            <v>195.07873019935388</v>
          </cell>
          <cell r="H97">
            <v>129.1911674972699</v>
          </cell>
          <cell r="I97">
            <v>122.3323125350463</v>
          </cell>
          <cell r="J97">
            <v>121.73099174663952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1021.8876739631822</v>
          </cell>
          <cell r="F99">
            <v>949.48991348789855</v>
          </cell>
          <cell r="G99">
            <v>1189.0918140796159</v>
          </cell>
          <cell r="H99">
            <v>1402.8174011010049</v>
          </cell>
          <cell r="I99">
            <v>1501.8496720286307</v>
          </cell>
          <cell r="J99">
            <v>1494.4673753145551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189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268.2493316612593</v>
          </cell>
          <cell r="D118">
            <v>-404.5448317635587</v>
          </cell>
          <cell r="E118">
            <v>115.62987123774747</v>
          </cell>
          <cell r="F118">
            <v>205.75077893389206</v>
          </cell>
          <cell r="G118">
            <v>107.34445749314727</v>
          </cell>
          <cell r="H118">
            <v>69.870952027308775</v>
          </cell>
          <cell r="I118">
            <v>64.912196744700168</v>
          </cell>
          <cell r="J118">
            <v>64.912196744700168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1029.0221999999999</v>
          </cell>
          <cell r="D119">
            <v>706.55673345238506</v>
          </cell>
          <cell r="E119">
            <v>641.51635270468466</v>
          </cell>
          <cell r="F119">
            <v>532.23514938583742</v>
          </cell>
          <cell r="G119">
            <v>654.31231565573046</v>
          </cell>
          <cell r="H119">
            <v>758.69108727942717</v>
          </cell>
          <cell r="I119">
            <v>796.91423607934325</v>
          </cell>
          <cell r="J119">
            <v>796.91423607934325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0.26327967656872786</v>
          </cell>
          <cell r="D120">
            <v>0.226061752224857</v>
          </cell>
          <cell r="E120">
            <v>0.226061752224857</v>
          </cell>
          <cell r="F120">
            <v>0.226061752224857</v>
          </cell>
          <cell r="G120">
            <v>0.226061752224857</v>
          </cell>
          <cell r="H120">
            <v>0.226061752224857</v>
          </cell>
          <cell r="I120">
            <v>0.226061752224857</v>
          </cell>
          <cell r="J120">
            <v>0.226061752224857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1">
          <cell r="G431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7">
          <cell r="C37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 xml:space="preserve"> </v>
          </cell>
        </row>
        <row r="41">
          <cell r="D41">
            <v>7.6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AG42" t="str">
            <v xml:space="preserve"> </v>
          </cell>
          <cell r="AH42">
            <v>15</v>
          </cell>
        </row>
        <row r="43">
          <cell r="D43">
            <v>15</v>
          </cell>
          <cell r="AG43" t="str">
            <v xml:space="preserve"> </v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 xml:space="preserve"> </v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9">
          <cell r="G89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4">
          <cell r="C54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8">
          <cell r="C48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1">
          <cell r="C91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2">
          <cell r="C12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9">
          <cell r="C59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3">
          <cell r="B103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</sheetNames>
    <sheetDataSet>
      <sheetData sheetId="0" refreshError="1"/>
      <sheetData sheetId="1" refreshError="1"/>
      <sheetData sheetId="2" refreshError="1"/>
      <sheetData sheetId="3" refreshError="1"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workbookViewId="0">
      <pane xSplit="2" ySplit="4" topLeftCell="D34" activePane="bottomRight" state="frozen"/>
      <selection pane="topRight" activeCell="C1" sqref="C1"/>
      <selection pane="bottomLeft" activeCell="A5" sqref="A5"/>
      <selection pane="bottomRight" activeCell="B56" sqref="B56"/>
    </sheetView>
  </sheetViews>
  <sheetFormatPr defaultRowHeight="12.75"/>
  <cols>
    <col min="1" max="1" width="3.85546875" bestFit="1" customWidth="1"/>
    <col min="2" max="2" width="50.85546875" customWidth="1"/>
    <col min="3" max="5" width="10.140625" customWidth="1"/>
    <col min="6" max="6" width="42.42578125" customWidth="1"/>
  </cols>
  <sheetData>
    <row r="1" spans="1:6" ht="15.75">
      <c r="B1" s="1" t="s">
        <v>0</v>
      </c>
    </row>
    <row r="2" spans="1:6" ht="15.75">
      <c r="A2" s="2"/>
      <c r="B2" s="3" t="s">
        <v>1</v>
      </c>
      <c r="F2" s="4"/>
    </row>
    <row r="3" spans="1:6" ht="15.75" thickBot="1">
      <c r="A3" s="5"/>
      <c r="C3" s="6"/>
      <c r="D3" s="6"/>
      <c r="E3" s="6"/>
      <c r="F3" s="7" t="s">
        <v>2</v>
      </c>
    </row>
    <row r="4" spans="1:6" ht="34.5" customHeight="1" thickTop="1" thickBot="1">
      <c r="A4" s="8" t="s">
        <v>3</v>
      </c>
      <c r="B4" s="9" t="s">
        <v>4</v>
      </c>
      <c r="C4" s="67" t="s">
        <v>166</v>
      </c>
      <c r="D4" s="67" t="s">
        <v>165</v>
      </c>
      <c r="E4" s="67" t="s">
        <v>164</v>
      </c>
      <c r="F4" s="10" t="s">
        <v>5</v>
      </c>
    </row>
    <row r="5" spans="1:6" ht="13.5" thickTop="1">
      <c r="A5" s="11"/>
      <c r="B5" s="12" t="s">
        <v>6</v>
      </c>
      <c r="C5" s="13">
        <f>+C6+C7+C23</f>
        <v>367949</v>
      </c>
      <c r="D5" s="13">
        <f>+D6+D7+D23</f>
        <v>367949</v>
      </c>
      <c r="E5" s="13">
        <f>D5-C5</f>
        <v>0</v>
      </c>
      <c r="F5" s="14" t="s">
        <v>7</v>
      </c>
    </row>
    <row r="6" spans="1:6">
      <c r="A6" s="15" t="s">
        <v>8</v>
      </c>
      <c r="B6" s="16" t="s">
        <v>9</v>
      </c>
      <c r="C6" s="13">
        <v>8500</v>
      </c>
      <c r="D6" s="13">
        <v>8500</v>
      </c>
      <c r="E6" s="13">
        <f t="shared" ref="E6:E69" si="0">D6-C6</f>
        <v>0</v>
      </c>
      <c r="F6" s="17" t="s">
        <v>10</v>
      </c>
    </row>
    <row r="7" spans="1:6">
      <c r="A7" s="15" t="s">
        <v>11</v>
      </c>
      <c r="B7" s="16" t="s">
        <v>12</v>
      </c>
      <c r="C7" s="13">
        <f>+C8+C15+C19</f>
        <v>336838</v>
      </c>
      <c r="D7" s="13">
        <f>+D8+D15+D19</f>
        <v>336838</v>
      </c>
      <c r="E7" s="13">
        <f t="shared" si="0"/>
        <v>0</v>
      </c>
      <c r="F7" s="17" t="s">
        <v>13</v>
      </c>
    </row>
    <row r="8" spans="1:6">
      <c r="A8" s="15" t="s">
        <v>14</v>
      </c>
      <c r="B8" s="16" t="s">
        <v>15</v>
      </c>
      <c r="C8" s="13">
        <f>SUM(C9:C14)</f>
        <v>260517</v>
      </c>
      <c r="D8" s="13">
        <f>SUM(D9:D14)</f>
        <v>260517</v>
      </c>
      <c r="E8" s="13">
        <f t="shared" si="0"/>
        <v>0</v>
      </c>
      <c r="F8" s="17" t="s">
        <v>16</v>
      </c>
    </row>
    <row r="9" spans="1:6" ht="13.5">
      <c r="A9" s="18"/>
      <c r="B9" s="19" t="s">
        <v>17</v>
      </c>
      <c r="C9" s="20">
        <v>125797</v>
      </c>
      <c r="D9" s="20">
        <v>125797</v>
      </c>
      <c r="E9" s="20">
        <f t="shared" si="0"/>
        <v>0</v>
      </c>
      <c r="F9" s="21" t="s">
        <v>18</v>
      </c>
    </row>
    <row r="10" spans="1:6" ht="13.5">
      <c r="A10" s="18"/>
      <c r="B10" s="19" t="s">
        <v>19</v>
      </c>
      <c r="C10" s="20">
        <v>21904</v>
      </c>
      <c r="D10" s="20">
        <v>21904</v>
      </c>
      <c r="E10" s="20">
        <f t="shared" si="0"/>
        <v>0</v>
      </c>
      <c r="F10" s="21" t="s">
        <v>20</v>
      </c>
    </row>
    <row r="11" spans="1:6" ht="13.5">
      <c r="A11" s="18"/>
      <c r="B11" s="19" t="s">
        <v>21</v>
      </c>
      <c r="C11" s="20">
        <v>44520</v>
      </c>
      <c r="D11" s="20">
        <v>44520</v>
      </c>
      <c r="E11" s="20">
        <f t="shared" si="0"/>
        <v>0</v>
      </c>
      <c r="F11" s="21" t="s">
        <v>22</v>
      </c>
    </row>
    <row r="12" spans="1:6" ht="13.5">
      <c r="A12" s="18"/>
      <c r="B12" s="19" t="s">
        <v>23</v>
      </c>
      <c r="C12" s="20">
        <v>28202</v>
      </c>
      <c r="D12" s="20">
        <v>28202</v>
      </c>
      <c r="E12" s="20">
        <f t="shared" si="0"/>
        <v>0</v>
      </c>
      <c r="F12" s="21" t="s">
        <v>24</v>
      </c>
    </row>
    <row r="13" spans="1:6" ht="13.5">
      <c r="A13" s="18"/>
      <c r="B13" s="19" t="s">
        <v>25</v>
      </c>
      <c r="C13" s="20">
        <v>34154</v>
      </c>
      <c r="D13" s="20">
        <v>34154</v>
      </c>
      <c r="E13" s="20">
        <f t="shared" si="0"/>
        <v>0</v>
      </c>
      <c r="F13" s="21" t="s">
        <v>26</v>
      </c>
    </row>
    <row r="14" spans="1:6" ht="13.5">
      <c r="A14" s="18"/>
      <c r="B14" s="19" t="s">
        <v>27</v>
      </c>
      <c r="C14" s="20">
        <v>5940</v>
      </c>
      <c r="D14" s="20">
        <v>5940</v>
      </c>
      <c r="E14" s="20">
        <f t="shared" si="0"/>
        <v>0</v>
      </c>
      <c r="F14" s="21" t="s">
        <v>28</v>
      </c>
    </row>
    <row r="15" spans="1:6">
      <c r="A15" s="15" t="s">
        <v>29</v>
      </c>
      <c r="B15" s="16" t="s">
        <v>30</v>
      </c>
      <c r="C15" s="13">
        <f>SUM(C16:C18)</f>
        <v>12773</v>
      </c>
      <c r="D15" s="13">
        <f>SUM(D16:D18)</f>
        <v>12773</v>
      </c>
      <c r="E15" s="13">
        <f t="shared" si="0"/>
        <v>0</v>
      </c>
      <c r="F15" s="17" t="s">
        <v>31</v>
      </c>
    </row>
    <row r="16" spans="1:6" ht="13.5">
      <c r="A16" s="18"/>
      <c r="B16" s="19" t="s">
        <v>32</v>
      </c>
      <c r="C16" s="20">
        <v>7231</v>
      </c>
      <c r="D16" s="20">
        <v>7231</v>
      </c>
      <c r="E16" s="20">
        <f t="shared" si="0"/>
        <v>0</v>
      </c>
      <c r="F16" s="21" t="s">
        <v>31</v>
      </c>
    </row>
    <row r="17" spans="1:6" ht="13.5">
      <c r="A17" s="18"/>
      <c r="B17" s="19" t="s">
        <v>33</v>
      </c>
      <c r="C17" s="20">
        <v>4042</v>
      </c>
      <c r="D17" s="20">
        <v>4042</v>
      </c>
      <c r="E17" s="20">
        <f t="shared" si="0"/>
        <v>0</v>
      </c>
      <c r="F17" s="21" t="s">
        <v>34</v>
      </c>
    </row>
    <row r="18" spans="1:6" ht="13.5">
      <c r="A18" s="18"/>
      <c r="B18" s="19" t="s">
        <v>35</v>
      </c>
      <c r="C18" s="20">
        <v>1500</v>
      </c>
      <c r="D18" s="20">
        <v>1500</v>
      </c>
      <c r="E18" s="20">
        <f t="shared" si="0"/>
        <v>0</v>
      </c>
      <c r="F18" s="21" t="s">
        <v>36</v>
      </c>
    </row>
    <row r="19" spans="1:6">
      <c r="A19" s="15" t="s">
        <v>37</v>
      </c>
      <c r="B19" s="16" t="s">
        <v>38</v>
      </c>
      <c r="C19" s="13">
        <f>SUM(C20:C22)</f>
        <v>63548</v>
      </c>
      <c r="D19" s="13">
        <f>SUM(D20:D22)</f>
        <v>63548</v>
      </c>
      <c r="E19" s="13">
        <f t="shared" si="0"/>
        <v>0</v>
      </c>
      <c r="F19" s="17" t="s">
        <v>39</v>
      </c>
    </row>
    <row r="20" spans="1:6" ht="13.5">
      <c r="A20" s="18"/>
      <c r="B20" s="19" t="s">
        <v>40</v>
      </c>
      <c r="C20" s="22">
        <v>55129</v>
      </c>
      <c r="D20" s="22">
        <v>55129</v>
      </c>
      <c r="E20" s="22">
        <f t="shared" si="0"/>
        <v>0</v>
      </c>
      <c r="F20" s="21" t="s">
        <v>41</v>
      </c>
    </row>
    <row r="21" spans="1:6" ht="13.5">
      <c r="A21" s="18"/>
      <c r="B21" s="19" t="s">
        <v>42</v>
      </c>
      <c r="C21" s="22">
        <v>8319</v>
      </c>
      <c r="D21" s="22">
        <v>8319</v>
      </c>
      <c r="E21" s="22">
        <f t="shared" si="0"/>
        <v>0</v>
      </c>
      <c r="F21" s="21" t="s">
        <v>43</v>
      </c>
    </row>
    <row r="22" spans="1:6" ht="13.5">
      <c r="A22" s="18"/>
      <c r="B22" s="19" t="s">
        <v>44</v>
      </c>
      <c r="C22" s="22">
        <v>100</v>
      </c>
      <c r="D22" s="22">
        <v>100</v>
      </c>
      <c r="E22" s="22">
        <f t="shared" si="0"/>
        <v>0</v>
      </c>
      <c r="F22" s="21" t="s">
        <v>45</v>
      </c>
    </row>
    <row r="23" spans="1:6">
      <c r="A23" s="15" t="s">
        <v>46</v>
      </c>
      <c r="B23" s="16" t="s">
        <v>47</v>
      </c>
      <c r="C23" s="13">
        <f>SUM(C24:C28)</f>
        <v>22611</v>
      </c>
      <c r="D23" s="13">
        <f>SUM(D24:D28)</f>
        <v>22611</v>
      </c>
      <c r="E23" s="13">
        <f t="shared" si="0"/>
        <v>0</v>
      </c>
      <c r="F23" s="17" t="s">
        <v>48</v>
      </c>
    </row>
    <row r="24" spans="1:6" ht="13.5">
      <c r="A24" s="18"/>
      <c r="B24" s="19" t="s">
        <v>49</v>
      </c>
      <c r="C24" s="22">
        <v>1951</v>
      </c>
      <c r="D24" s="22">
        <v>1951</v>
      </c>
      <c r="E24" s="22">
        <f t="shared" si="0"/>
        <v>0</v>
      </c>
      <c r="F24" s="21" t="s">
        <v>50</v>
      </c>
    </row>
    <row r="25" spans="1:6" ht="13.5">
      <c r="A25" s="18"/>
      <c r="B25" s="19" t="s">
        <v>51</v>
      </c>
      <c r="C25" s="22">
        <v>13685</v>
      </c>
      <c r="D25" s="22">
        <v>13685</v>
      </c>
      <c r="E25" s="22">
        <f t="shared" si="0"/>
        <v>0</v>
      </c>
      <c r="F25" s="21" t="s">
        <v>52</v>
      </c>
    </row>
    <row r="26" spans="1:6" ht="13.5">
      <c r="A26" s="18"/>
      <c r="B26" s="19" t="s">
        <v>53</v>
      </c>
      <c r="C26" s="22">
        <v>600</v>
      </c>
      <c r="D26" s="22">
        <v>600</v>
      </c>
      <c r="E26" s="22">
        <f t="shared" si="0"/>
        <v>0</v>
      </c>
      <c r="F26" s="21" t="s">
        <v>54</v>
      </c>
    </row>
    <row r="27" spans="1:6" ht="13.5">
      <c r="A27" s="18"/>
      <c r="B27" s="19" t="s">
        <v>55</v>
      </c>
      <c r="C27" s="22">
        <v>2900</v>
      </c>
      <c r="D27" s="62">
        <f>2900</f>
        <v>2900</v>
      </c>
      <c r="E27" s="62">
        <f t="shared" si="0"/>
        <v>0</v>
      </c>
      <c r="F27" s="21" t="s">
        <v>56</v>
      </c>
    </row>
    <row r="28" spans="1:6" ht="14.25" thickBot="1">
      <c r="A28" s="18"/>
      <c r="B28" s="19" t="s">
        <v>57</v>
      </c>
      <c r="C28" s="22">
        <v>3475</v>
      </c>
      <c r="D28" s="22">
        <v>3475</v>
      </c>
      <c r="E28" s="22">
        <f t="shared" si="0"/>
        <v>0</v>
      </c>
      <c r="F28" s="21" t="s">
        <v>58</v>
      </c>
    </row>
    <row r="29" spans="1:6" ht="13.5" thickTop="1">
      <c r="A29" s="23"/>
      <c r="B29" s="24"/>
      <c r="C29" s="25"/>
      <c r="D29" s="25"/>
      <c r="E29" s="25"/>
      <c r="F29" s="26"/>
    </row>
    <row r="30" spans="1:6" ht="13.5">
      <c r="A30" s="18"/>
      <c r="B30" s="27" t="s">
        <v>59</v>
      </c>
      <c r="C30" s="13">
        <f>+C31+C62+C65+C69</f>
        <v>456404.14</v>
      </c>
      <c r="D30" s="13">
        <f>+D31+D62+D65+D69+D74+D73</f>
        <v>456404.19999999995</v>
      </c>
      <c r="E30" s="13">
        <f t="shared" si="0"/>
        <v>5.9999999939464033E-2</v>
      </c>
      <c r="F30" s="14" t="s">
        <v>60</v>
      </c>
    </row>
    <row r="31" spans="1:6">
      <c r="A31" s="15" t="s">
        <v>8</v>
      </c>
      <c r="B31" s="16" t="s">
        <v>61</v>
      </c>
      <c r="C31" s="13">
        <f>+C32+C37+C40+C44+C45+C50+C57</f>
        <v>352349.74</v>
      </c>
      <c r="D31" s="13">
        <f>+D32+D37+D40+D44+D45+D50+D57</f>
        <v>349349.8</v>
      </c>
      <c r="E31" s="13">
        <f t="shared" si="0"/>
        <v>-2999.9400000000023</v>
      </c>
      <c r="F31" s="17" t="s">
        <v>62</v>
      </c>
    </row>
    <row r="32" spans="1:6">
      <c r="A32" s="15">
        <v>1</v>
      </c>
      <c r="B32" s="16" t="s">
        <v>63</v>
      </c>
      <c r="C32" s="13">
        <f>SUM(C33:C36)</f>
        <v>73606.94</v>
      </c>
      <c r="D32" s="13">
        <f>SUM(D33:D36)</f>
        <v>73205</v>
      </c>
      <c r="E32" s="13">
        <f t="shared" si="0"/>
        <v>-401.94000000000233</v>
      </c>
      <c r="F32" s="17" t="s">
        <v>64</v>
      </c>
    </row>
    <row r="33" spans="1:7" ht="13.5">
      <c r="A33" s="18"/>
      <c r="B33" s="19" t="s">
        <v>65</v>
      </c>
      <c r="C33" s="22">
        <v>61369.358</v>
      </c>
      <c r="D33" s="62">
        <v>61368</v>
      </c>
      <c r="E33" s="62">
        <f t="shared" si="0"/>
        <v>-1.3580000000001746</v>
      </c>
      <c r="F33" s="21" t="s">
        <v>66</v>
      </c>
    </row>
    <row r="34" spans="1:7" ht="13.5">
      <c r="A34" s="18"/>
      <c r="B34" s="19" t="s">
        <v>67</v>
      </c>
      <c r="C34" s="22">
        <v>10037.582</v>
      </c>
      <c r="D34" s="62">
        <v>10037</v>
      </c>
      <c r="E34" s="62">
        <f t="shared" si="0"/>
        <v>-0.58200000000033469</v>
      </c>
      <c r="F34" s="21" t="s">
        <v>68</v>
      </c>
    </row>
    <row r="35" spans="1:7" ht="13.5">
      <c r="A35" s="18"/>
      <c r="B35" s="19" t="s">
        <v>69</v>
      </c>
      <c r="C35" s="22">
        <v>1200</v>
      </c>
      <c r="D35" s="62">
        <v>800</v>
      </c>
      <c r="E35" s="62">
        <f t="shared" si="0"/>
        <v>-400</v>
      </c>
      <c r="F35" s="28" t="s">
        <v>70</v>
      </c>
    </row>
    <row r="36" spans="1:7" ht="13.5">
      <c r="A36" s="18"/>
      <c r="B36" s="19" t="s">
        <v>71</v>
      </c>
      <c r="C36" s="22">
        <v>1000</v>
      </c>
      <c r="D36" s="22">
        <v>1000</v>
      </c>
      <c r="E36" s="22">
        <f t="shared" si="0"/>
        <v>0</v>
      </c>
      <c r="F36" s="28" t="s">
        <v>72</v>
      </c>
    </row>
    <row r="37" spans="1:7">
      <c r="A37" s="15">
        <v>2</v>
      </c>
      <c r="B37" s="16" t="s">
        <v>73</v>
      </c>
      <c r="C37" s="13">
        <f>+C38+C39</f>
        <v>42700</v>
      </c>
      <c r="D37" s="13">
        <f>+D38+D39</f>
        <v>40100</v>
      </c>
      <c r="E37" s="13">
        <f t="shared" si="0"/>
        <v>-2600</v>
      </c>
      <c r="F37" s="17" t="s">
        <v>74</v>
      </c>
    </row>
    <row r="38" spans="1:7" ht="13.5">
      <c r="A38" s="18"/>
      <c r="B38" s="19" t="s">
        <v>75</v>
      </c>
      <c r="C38" s="22">
        <v>33700</v>
      </c>
      <c r="D38" s="62">
        <f>33700-2000</f>
        <v>31700</v>
      </c>
      <c r="E38" s="62">
        <f t="shared" si="0"/>
        <v>-2000</v>
      </c>
      <c r="F38" s="21" t="s">
        <v>76</v>
      </c>
    </row>
    <row r="39" spans="1:7" ht="13.5">
      <c r="A39" s="18"/>
      <c r="B39" s="19" t="s">
        <v>77</v>
      </c>
      <c r="C39" s="22">
        <v>9000</v>
      </c>
      <c r="D39" s="62">
        <v>8400</v>
      </c>
      <c r="E39" s="62">
        <f t="shared" si="0"/>
        <v>-600</v>
      </c>
      <c r="F39" s="21" t="s">
        <v>78</v>
      </c>
    </row>
    <row r="40" spans="1:7">
      <c r="A40" s="15">
        <v>3</v>
      </c>
      <c r="B40" s="16" t="s">
        <v>79</v>
      </c>
      <c r="C40" s="13">
        <f>C41+C42+C43</f>
        <v>36484</v>
      </c>
      <c r="D40" s="13">
        <f>D41+D42+D43</f>
        <v>36486</v>
      </c>
      <c r="E40" s="13">
        <f t="shared" si="0"/>
        <v>2</v>
      </c>
      <c r="F40" s="17" t="s">
        <v>80</v>
      </c>
    </row>
    <row r="41" spans="1:7" s="33" customFormat="1" ht="14.25">
      <c r="A41" s="29"/>
      <c r="B41" s="30" t="s">
        <v>81</v>
      </c>
      <c r="C41" s="31">
        <v>32084</v>
      </c>
      <c r="D41" s="64">
        <v>32086</v>
      </c>
      <c r="E41" s="64">
        <f t="shared" si="0"/>
        <v>2</v>
      </c>
      <c r="F41" s="32" t="s">
        <v>82</v>
      </c>
    </row>
    <row r="42" spans="1:7" ht="14.25">
      <c r="A42" s="15"/>
      <c r="B42" s="34" t="s">
        <v>83</v>
      </c>
      <c r="C42" s="31">
        <v>2700</v>
      </c>
      <c r="D42" s="31">
        <v>2700</v>
      </c>
      <c r="E42" s="31">
        <f t="shared" si="0"/>
        <v>0</v>
      </c>
      <c r="F42" s="35" t="s">
        <v>84</v>
      </c>
    </row>
    <row r="43" spans="1:7" ht="14.25">
      <c r="A43" s="15"/>
      <c r="B43" s="34" t="s">
        <v>85</v>
      </c>
      <c r="C43" s="31">
        <v>1700</v>
      </c>
      <c r="D43" s="31">
        <v>1700</v>
      </c>
      <c r="E43" s="31">
        <f t="shared" si="0"/>
        <v>0</v>
      </c>
      <c r="F43" s="35" t="s">
        <v>86</v>
      </c>
    </row>
    <row r="44" spans="1:7">
      <c r="A44" s="15">
        <v>4</v>
      </c>
      <c r="B44" s="16" t="s">
        <v>87</v>
      </c>
      <c r="C44" s="13">
        <v>1600</v>
      </c>
      <c r="D44" s="13">
        <v>1600</v>
      </c>
      <c r="E44" s="13">
        <f t="shared" si="0"/>
        <v>0</v>
      </c>
      <c r="F44" s="17" t="s">
        <v>88</v>
      </c>
    </row>
    <row r="45" spans="1:7">
      <c r="A45" s="15">
        <v>5</v>
      </c>
      <c r="B45" s="36" t="s">
        <v>89</v>
      </c>
      <c r="C45" s="13">
        <f>SUM(C46:C49)</f>
        <v>135859.79999999999</v>
      </c>
      <c r="D45" s="13">
        <f>SUM(D46:D49)</f>
        <v>135859.79999999999</v>
      </c>
      <c r="E45" s="13">
        <f t="shared" si="0"/>
        <v>0</v>
      </c>
      <c r="F45" s="17" t="s">
        <v>90</v>
      </c>
    </row>
    <row r="46" spans="1:7" ht="13.5">
      <c r="A46" s="18"/>
      <c r="B46" s="19" t="s">
        <v>91</v>
      </c>
      <c r="C46" s="22">
        <v>100550</v>
      </c>
      <c r="D46" s="22">
        <v>100550</v>
      </c>
      <c r="E46" s="22">
        <f t="shared" si="0"/>
        <v>0</v>
      </c>
      <c r="F46" s="21" t="s">
        <v>92</v>
      </c>
      <c r="G46" s="37"/>
    </row>
    <row r="47" spans="1:7" ht="13.5">
      <c r="A47" s="18"/>
      <c r="B47" s="19" t="s">
        <v>93</v>
      </c>
      <c r="C47" s="22">
        <v>32909.800000000003</v>
      </c>
      <c r="D47" s="22">
        <v>32909.800000000003</v>
      </c>
      <c r="E47" s="22">
        <f t="shared" si="0"/>
        <v>0</v>
      </c>
      <c r="F47" s="21" t="s">
        <v>43</v>
      </c>
      <c r="G47" s="37"/>
    </row>
    <row r="48" spans="1:7" ht="13.5">
      <c r="A48" s="18"/>
      <c r="B48" s="19" t="s">
        <v>94</v>
      </c>
      <c r="C48" s="22">
        <v>1000</v>
      </c>
      <c r="D48" s="22">
        <v>1000</v>
      </c>
      <c r="E48" s="22">
        <f t="shared" si="0"/>
        <v>0</v>
      </c>
      <c r="F48" s="21" t="s">
        <v>95</v>
      </c>
    </row>
    <row r="49" spans="1:8" ht="13.5">
      <c r="A49" s="15"/>
      <c r="B49" s="19" t="s">
        <v>96</v>
      </c>
      <c r="C49" s="22">
        <v>1400</v>
      </c>
      <c r="D49" s="22">
        <v>1400</v>
      </c>
      <c r="E49" s="22">
        <f t="shared" si="0"/>
        <v>0</v>
      </c>
      <c r="F49" s="38" t="s">
        <v>97</v>
      </c>
    </row>
    <row r="50" spans="1:8">
      <c r="A50" s="15">
        <v>6</v>
      </c>
      <c r="B50" s="16" t="s">
        <v>98</v>
      </c>
      <c r="C50" s="13">
        <f>C51+C54+C55+C56</f>
        <v>37199</v>
      </c>
      <c r="D50" s="13">
        <f>D51+D54+D55+D56</f>
        <v>37199</v>
      </c>
      <c r="E50" s="13">
        <f t="shared" si="0"/>
        <v>0</v>
      </c>
      <c r="F50" s="17" t="s">
        <v>99</v>
      </c>
    </row>
    <row r="51" spans="1:8" ht="13.5">
      <c r="A51" s="18"/>
      <c r="B51" s="19" t="s">
        <v>100</v>
      </c>
      <c r="C51" s="22">
        <f>20426+1300</f>
        <v>21726</v>
      </c>
      <c r="D51" s="22">
        <f>20426+1300</f>
        <v>21726</v>
      </c>
      <c r="E51" s="22">
        <f t="shared" si="0"/>
        <v>0</v>
      </c>
      <c r="F51" s="21" t="s">
        <v>101</v>
      </c>
    </row>
    <row r="52" spans="1:8" ht="14.25">
      <c r="A52" s="18"/>
      <c r="B52" s="34" t="s">
        <v>102</v>
      </c>
      <c r="C52" s="31">
        <v>13306</v>
      </c>
      <c r="D52" s="31">
        <v>13306</v>
      </c>
      <c r="E52" s="31">
        <f t="shared" si="0"/>
        <v>0</v>
      </c>
      <c r="F52" s="35" t="s">
        <v>103</v>
      </c>
    </row>
    <row r="53" spans="1:8" ht="14.25">
      <c r="A53" s="18"/>
      <c r="B53" s="34" t="s">
        <v>104</v>
      </c>
      <c r="C53" s="31">
        <f>7120+1300</f>
        <v>8420</v>
      </c>
      <c r="D53" s="31">
        <f>7120+1300</f>
        <v>8420</v>
      </c>
      <c r="E53" s="31">
        <f t="shared" si="0"/>
        <v>0</v>
      </c>
      <c r="F53" s="35" t="s">
        <v>105</v>
      </c>
      <c r="H53" s="39"/>
    </row>
    <row r="54" spans="1:8" ht="13.5">
      <c r="A54" s="18"/>
      <c r="B54" s="19" t="s">
        <v>106</v>
      </c>
      <c r="C54" s="22">
        <v>12773</v>
      </c>
      <c r="D54" s="22">
        <v>12773</v>
      </c>
      <c r="E54" s="22">
        <f t="shared" si="0"/>
        <v>0</v>
      </c>
      <c r="F54" s="21" t="s">
        <v>107</v>
      </c>
    </row>
    <row r="55" spans="1:8" ht="13.5">
      <c r="A55" s="18"/>
      <c r="B55" s="40" t="s">
        <v>108</v>
      </c>
      <c r="C55" s="41">
        <v>200</v>
      </c>
      <c r="D55" s="41">
        <v>200</v>
      </c>
      <c r="E55" s="41">
        <f t="shared" si="0"/>
        <v>0</v>
      </c>
      <c r="F55" s="42" t="s">
        <v>109</v>
      </c>
    </row>
    <row r="56" spans="1:8" ht="13.5">
      <c r="A56" s="18"/>
      <c r="B56" s="40" t="s">
        <v>110</v>
      </c>
      <c r="C56" s="41">
        <v>2500</v>
      </c>
      <c r="D56" s="41">
        <v>2500</v>
      </c>
      <c r="E56" s="41">
        <f t="shared" si="0"/>
        <v>0</v>
      </c>
      <c r="F56" s="42" t="s">
        <v>111</v>
      </c>
    </row>
    <row r="57" spans="1:8">
      <c r="A57" s="15">
        <v>7</v>
      </c>
      <c r="B57" s="16" t="s">
        <v>112</v>
      </c>
      <c r="C57" s="13">
        <f>SUM(C58:C61)</f>
        <v>24900</v>
      </c>
      <c r="D57" s="13">
        <f>SUM(D58:D61)</f>
        <v>24900</v>
      </c>
      <c r="E57" s="13">
        <f t="shared" si="0"/>
        <v>0</v>
      </c>
      <c r="F57" s="17" t="s">
        <v>113</v>
      </c>
    </row>
    <row r="58" spans="1:8" ht="13.5">
      <c r="A58" s="18"/>
      <c r="B58" s="19" t="s">
        <v>114</v>
      </c>
      <c r="C58" s="22">
        <v>1000</v>
      </c>
      <c r="D58" s="22">
        <v>1000</v>
      </c>
      <c r="E58" s="22">
        <f t="shared" si="0"/>
        <v>0</v>
      </c>
      <c r="F58" s="21" t="s">
        <v>115</v>
      </c>
    </row>
    <row r="59" spans="1:8" s="33" customFormat="1" ht="13.5">
      <c r="A59" s="43"/>
      <c r="B59" s="44" t="s">
        <v>116</v>
      </c>
      <c r="C59" s="22">
        <v>21000</v>
      </c>
      <c r="D59" s="22">
        <v>21000</v>
      </c>
      <c r="E59" s="22">
        <f t="shared" si="0"/>
        <v>0</v>
      </c>
      <c r="F59" s="28" t="s">
        <v>117</v>
      </c>
    </row>
    <row r="60" spans="1:8" ht="13.5">
      <c r="A60" s="18"/>
      <c r="B60" s="19" t="s">
        <v>118</v>
      </c>
      <c r="C60" s="22">
        <v>1800</v>
      </c>
      <c r="D60" s="22">
        <v>1800</v>
      </c>
      <c r="E60" s="22">
        <f t="shared" si="0"/>
        <v>0</v>
      </c>
      <c r="F60" s="21" t="s">
        <v>119</v>
      </c>
    </row>
    <row r="61" spans="1:8" s="33" customFormat="1" ht="13.5">
      <c r="A61" s="43"/>
      <c r="B61" s="44" t="s">
        <v>120</v>
      </c>
      <c r="C61" s="22">
        <v>1100</v>
      </c>
      <c r="D61" s="22">
        <v>1100</v>
      </c>
      <c r="E61" s="22">
        <f t="shared" si="0"/>
        <v>0</v>
      </c>
      <c r="F61" s="28" t="s">
        <v>121</v>
      </c>
    </row>
    <row r="62" spans="1:8">
      <c r="A62" s="15" t="s">
        <v>11</v>
      </c>
      <c r="B62" s="16" t="s">
        <v>122</v>
      </c>
      <c r="C62" s="13">
        <f>SUM(C63:C64)</f>
        <v>3050</v>
      </c>
      <c r="D62" s="13">
        <f>SUM(D63:D64)</f>
        <v>3050</v>
      </c>
      <c r="E62" s="13">
        <f t="shared" si="0"/>
        <v>0</v>
      </c>
      <c r="F62" s="17" t="s">
        <v>123</v>
      </c>
    </row>
    <row r="63" spans="1:8" ht="13.5">
      <c r="A63" s="15"/>
      <c r="B63" s="19" t="s">
        <v>124</v>
      </c>
      <c r="C63" s="22">
        <v>1500</v>
      </c>
      <c r="D63" s="22">
        <v>1500</v>
      </c>
      <c r="E63" s="22">
        <f t="shared" si="0"/>
        <v>0</v>
      </c>
      <c r="F63" s="21" t="s">
        <v>125</v>
      </c>
    </row>
    <row r="64" spans="1:8" ht="13.5">
      <c r="A64" s="15"/>
      <c r="B64" s="19" t="s">
        <v>126</v>
      </c>
      <c r="C64" s="22">
        <v>1550</v>
      </c>
      <c r="D64" s="22">
        <v>1550</v>
      </c>
      <c r="E64" s="22">
        <f t="shared" si="0"/>
        <v>0</v>
      </c>
      <c r="F64" s="21" t="s">
        <v>127</v>
      </c>
    </row>
    <row r="65" spans="1:6">
      <c r="A65" s="15" t="s">
        <v>46</v>
      </c>
      <c r="B65" s="16" t="s">
        <v>128</v>
      </c>
      <c r="C65" s="13">
        <f>C66+C67+C68</f>
        <v>66004.399999999994</v>
      </c>
      <c r="D65" s="13">
        <f>D66+D67+D68</f>
        <v>66004.399999999994</v>
      </c>
      <c r="E65" s="13">
        <f t="shared" si="0"/>
        <v>0</v>
      </c>
      <c r="F65" s="17" t="s">
        <v>129</v>
      </c>
    </row>
    <row r="66" spans="1:6" ht="13.5">
      <c r="A66" s="18"/>
      <c r="B66" s="19" t="s">
        <v>130</v>
      </c>
      <c r="C66" s="22">
        <f>36558-400</f>
        <v>36158</v>
      </c>
      <c r="D66" s="22">
        <v>35293</v>
      </c>
      <c r="E66" s="22">
        <f t="shared" si="0"/>
        <v>-865</v>
      </c>
      <c r="F66" s="21" t="s">
        <v>131</v>
      </c>
    </row>
    <row r="67" spans="1:6" ht="13.5">
      <c r="A67" s="18"/>
      <c r="B67" s="19" t="s">
        <v>132</v>
      </c>
      <c r="C67" s="22">
        <v>800.4</v>
      </c>
      <c r="D67" s="22">
        <v>800.4</v>
      </c>
      <c r="E67" s="22">
        <f t="shared" si="0"/>
        <v>0</v>
      </c>
      <c r="F67" s="21" t="s">
        <v>133</v>
      </c>
    </row>
    <row r="68" spans="1:6" ht="13.5">
      <c r="A68" s="18"/>
      <c r="B68" s="19" t="s">
        <v>134</v>
      </c>
      <c r="C68" s="62">
        <f>29946-900</f>
        <v>29046</v>
      </c>
      <c r="D68" s="62">
        <v>29911</v>
      </c>
      <c r="E68" s="62">
        <f t="shared" si="0"/>
        <v>865</v>
      </c>
      <c r="F68" s="21" t="s">
        <v>135</v>
      </c>
    </row>
    <row r="69" spans="1:6">
      <c r="A69" s="15" t="s">
        <v>136</v>
      </c>
      <c r="B69" s="16" t="s">
        <v>137</v>
      </c>
      <c r="C69" s="13">
        <f>SUM(C70:C72)</f>
        <v>35000</v>
      </c>
      <c r="D69" s="13">
        <f>SUM(D70:D72)</f>
        <v>35000</v>
      </c>
      <c r="E69" s="13">
        <f t="shared" si="0"/>
        <v>0</v>
      </c>
      <c r="F69" s="45" t="s">
        <v>138</v>
      </c>
    </row>
    <row r="70" spans="1:6" ht="13.5">
      <c r="A70" s="15"/>
      <c r="B70" s="19" t="s">
        <v>139</v>
      </c>
      <c r="C70" s="22">
        <v>15000</v>
      </c>
      <c r="D70" s="22">
        <v>15000</v>
      </c>
      <c r="E70" s="22">
        <f t="shared" ref="E70:E83" si="1">D70-C70</f>
        <v>0</v>
      </c>
      <c r="F70" s="38" t="s">
        <v>140</v>
      </c>
    </row>
    <row r="71" spans="1:6" ht="13.5">
      <c r="A71" s="15"/>
      <c r="B71" s="19" t="s">
        <v>141</v>
      </c>
      <c r="C71" s="22">
        <v>13000</v>
      </c>
      <c r="D71" s="22">
        <v>13000</v>
      </c>
      <c r="E71" s="22">
        <f t="shared" si="1"/>
        <v>0</v>
      </c>
      <c r="F71" s="38" t="s">
        <v>142</v>
      </c>
    </row>
    <row r="72" spans="1:6" ht="13.5">
      <c r="A72" s="15"/>
      <c r="B72" s="19" t="s">
        <v>57</v>
      </c>
      <c r="C72" s="22">
        <v>7000</v>
      </c>
      <c r="D72" s="22">
        <v>7000</v>
      </c>
      <c r="E72" s="22">
        <f t="shared" si="1"/>
        <v>0</v>
      </c>
      <c r="F72" s="38" t="s">
        <v>58</v>
      </c>
    </row>
    <row r="73" spans="1:6" s="68" customFormat="1">
      <c r="A73" s="15" t="s">
        <v>160</v>
      </c>
      <c r="B73" s="63" t="s">
        <v>162</v>
      </c>
      <c r="C73" s="13">
        <v>0</v>
      </c>
      <c r="D73" s="65">
        <v>1500</v>
      </c>
      <c r="E73" s="65">
        <f t="shared" si="1"/>
        <v>1500</v>
      </c>
      <c r="F73" s="45"/>
    </row>
    <row r="74" spans="1:6" s="68" customFormat="1">
      <c r="A74" s="15" t="s">
        <v>161</v>
      </c>
      <c r="B74" s="63" t="s">
        <v>163</v>
      </c>
      <c r="C74" s="13">
        <v>0</v>
      </c>
      <c r="D74" s="65">
        <v>1500</v>
      </c>
      <c r="E74" s="65">
        <f t="shared" si="1"/>
        <v>1500</v>
      </c>
      <c r="F74" s="45"/>
    </row>
    <row r="75" spans="1:6">
      <c r="A75" s="11"/>
      <c r="B75" s="27" t="s">
        <v>143</v>
      </c>
      <c r="C75" s="13">
        <f>+C5-C30</f>
        <v>-88455.140000000014</v>
      </c>
      <c r="D75" s="13">
        <f>+D5-D30</f>
        <v>-88455.199999999953</v>
      </c>
      <c r="E75" s="13">
        <f t="shared" si="1"/>
        <v>-5.9999999939464033E-2</v>
      </c>
      <c r="F75" s="46" t="s">
        <v>144</v>
      </c>
    </row>
    <row r="76" spans="1:6" ht="13.5" customHeight="1">
      <c r="A76" s="11"/>
      <c r="B76" s="47" t="s">
        <v>145</v>
      </c>
      <c r="C76" s="13">
        <f>C77+C80</f>
        <v>88455</v>
      </c>
      <c r="D76" s="13">
        <f>D77+D80</f>
        <v>88455</v>
      </c>
      <c r="E76" s="13">
        <f t="shared" si="1"/>
        <v>0</v>
      </c>
      <c r="F76" s="17" t="s">
        <v>146</v>
      </c>
    </row>
    <row r="77" spans="1:6">
      <c r="A77" s="11"/>
      <c r="B77" s="16" t="s">
        <v>147</v>
      </c>
      <c r="C77" s="13">
        <f>SUM(C78:C79)</f>
        <v>51509</v>
      </c>
      <c r="D77" s="13">
        <f>SUM(D78:D79)</f>
        <v>50644</v>
      </c>
      <c r="E77" s="13">
        <f t="shared" si="1"/>
        <v>-865</v>
      </c>
      <c r="F77" s="17" t="s">
        <v>76</v>
      </c>
    </row>
    <row r="78" spans="1:6" ht="13.5">
      <c r="A78" s="48"/>
      <c r="B78" s="19" t="s">
        <v>148</v>
      </c>
      <c r="C78" s="22">
        <v>400</v>
      </c>
      <c r="D78" s="22">
        <v>400</v>
      </c>
      <c r="E78" s="22">
        <f t="shared" si="1"/>
        <v>0</v>
      </c>
      <c r="F78" s="21" t="s">
        <v>149</v>
      </c>
    </row>
    <row r="79" spans="1:6" ht="13.5">
      <c r="A79" s="48"/>
      <c r="B79" s="19" t="s">
        <v>150</v>
      </c>
      <c r="C79" s="62">
        <f>50209+900</f>
        <v>51109</v>
      </c>
      <c r="D79" s="62">
        <v>50244</v>
      </c>
      <c r="E79" s="62">
        <f t="shared" si="1"/>
        <v>-865</v>
      </c>
      <c r="F79" s="49" t="s">
        <v>151</v>
      </c>
    </row>
    <row r="80" spans="1:6" s="68" customFormat="1">
      <c r="A80" s="11"/>
      <c r="B80" s="16" t="s">
        <v>152</v>
      </c>
      <c r="C80" s="66">
        <f>+C81+C82+C83</f>
        <v>36946</v>
      </c>
      <c r="D80" s="66">
        <f>+D81+D82+D83</f>
        <v>37811</v>
      </c>
      <c r="E80" s="66">
        <f t="shared" si="1"/>
        <v>865</v>
      </c>
      <c r="F80" s="17" t="s">
        <v>78</v>
      </c>
    </row>
    <row r="81" spans="1:6" ht="13.5">
      <c r="A81" s="48"/>
      <c r="B81" s="19" t="s">
        <v>153</v>
      </c>
      <c r="C81" s="62">
        <v>20546</v>
      </c>
      <c r="D81" s="62">
        <v>21411</v>
      </c>
      <c r="E81" s="62">
        <f t="shared" si="1"/>
        <v>865</v>
      </c>
      <c r="F81" s="21" t="s">
        <v>154</v>
      </c>
    </row>
    <row r="82" spans="1:6" ht="13.5">
      <c r="A82" s="48"/>
      <c r="B82" s="19" t="s">
        <v>155</v>
      </c>
      <c r="C82" s="22">
        <v>-18600</v>
      </c>
      <c r="D82" s="22">
        <v>-18600</v>
      </c>
      <c r="E82" s="22">
        <f t="shared" si="1"/>
        <v>0</v>
      </c>
      <c r="F82" s="21" t="s">
        <v>156</v>
      </c>
    </row>
    <row r="83" spans="1:6" ht="14.25" thickBot="1">
      <c r="A83" s="48"/>
      <c r="B83" s="19" t="s">
        <v>157</v>
      </c>
      <c r="C83" s="22">
        <v>35000</v>
      </c>
      <c r="D83" s="22">
        <v>35000</v>
      </c>
      <c r="E83" s="22">
        <f t="shared" si="1"/>
        <v>0</v>
      </c>
      <c r="F83" s="21" t="s">
        <v>158</v>
      </c>
    </row>
    <row r="84" spans="1:6" ht="15.75" thickTop="1" thickBot="1">
      <c r="A84" s="50"/>
      <c r="B84" s="51" t="s">
        <v>159</v>
      </c>
      <c r="C84" s="52">
        <v>1412043</v>
      </c>
      <c r="D84" s="52">
        <v>1412043</v>
      </c>
      <c r="E84" s="52"/>
      <c r="F84" s="53"/>
    </row>
    <row r="85" spans="1:6" ht="14.25" thickTop="1">
      <c r="A85" s="54"/>
      <c r="B85" s="55"/>
      <c r="C85" s="56"/>
      <c r="D85" s="56"/>
      <c r="E85" s="56"/>
      <c r="F85" s="57"/>
    </row>
    <row r="86" spans="1:6" ht="12" customHeight="1">
      <c r="A86" s="58"/>
      <c r="B86" s="59"/>
      <c r="C86" s="60"/>
      <c r="D86" s="60"/>
      <c r="E86" s="60"/>
    </row>
    <row r="87" spans="1:6" ht="13.5">
      <c r="B87" s="59"/>
      <c r="C87" s="39"/>
      <c r="D87" s="39"/>
      <c r="E87" s="39"/>
    </row>
    <row r="88" spans="1:6" ht="13.5">
      <c r="B88" s="59"/>
      <c r="C88" s="39"/>
      <c r="D88" s="39"/>
      <c r="E88" s="39"/>
    </row>
    <row r="90" spans="1:6">
      <c r="C90" s="39"/>
      <c r="D90" s="39"/>
      <c r="E90" s="39"/>
    </row>
    <row r="91" spans="1:6">
      <c r="C91" s="61"/>
      <c r="D91" s="61"/>
      <c r="E91" s="61"/>
    </row>
  </sheetData>
  <printOptions horizontalCentered="1"/>
  <pageMargins left="0.39370078740157483" right="0.39370078740157483" top="0.98425196850393704" bottom="0.51181102362204722" header="0.51181102362204722" footer="0.51181102362204722"/>
  <pageSetup paperSize="9" scale="64" orientation="portrait" r:id="rId1"/>
  <headerFooter alignWithMargins="0">
    <oddHeader>&amp;LTab.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abSelected="1" workbookViewId="0">
      <selection sqref="A1:K198"/>
    </sheetView>
  </sheetViews>
  <sheetFormatPr defaultRowHeight="12.75"/>
  <cols>
    <col min="3" max="3" width="67.140625" bestFit="1" customWidth="1"/>
    <col min="4" max="4" width="18.140625" bestFit="1" customWidth="1"/>
    <col min="5" max="5" width="9.85546875" bestFit="1" customWidth="1"/>
    <col min="9" max="9" width="27" bestFit="1" customWidth="1"/>
  </cols>
  <sheetData>
    <row r="1" spans="1:10" ht="15">
      <c r="A1" s="80"/>
      <c r="B1" s="82" t="s">
        <v>167</v>
      </c>
      <c r="C1" s="80"/>
      <c r="D1" s="80"/>
      <c r="E1" s="80"/>
      <c r="F1" s="80"/>
      <c r="G1" s="80"/>
      <c r="H1" s="80"/>
      <c r="I1" s="80"/>
      <c r="J1" s="80"/>
    </row>
    <row r="2" spans="1:10" ht="13.5" thickBot="1">
      <c r="A2" s="80"/>
      <c r="B2" s="80"/>
      <c r="C2" s="80"/>
      <c r="D2" s="80"/>
      <c r="E2" s="80"/>
      <c r="F2" s="80"/>
      <c r="G2" s="80"/>
      <c r="H2" s="80"/>
      <c r="I2" s="83" t="s">
        <v>168</v>
      </c>
      <c r="J2" s="80"/>
    </row>
    <row r="3" spans="1:10" ht="13.5" thickTop="1">
      <c r="A3" s="80"/>
      <c r="B3" s="75" t="s">
        <v>169</v>
      </c>
      <c r="C3" s="73" t="s">
        <v>170</v>
      </c>
      <c r="D3" s="71" t="s">
        <v>171</v>
      </c>
      <c r="E3" s="69" t="s">
        <v>172</v>
      </c>
      <c r="F3" s="69"/>
      <c r="G3" s="69"/>
      <c r="H3" s="69"/>
      <c r="I3" s="79" t="s">
        <v>173</v>
      </c>
      <c r="J3" s="80"/>
    </row>
    <row r="4" spans="1:10" ht="36">
      <c r="A4" s="84" t="s">
        <v>174</v>
      </c>
      <c r="B4" s="74"/>
      <c r="C4" s="72"/>
      <c r="D4" s="70"/>
      <c r="E4" s="85" t="s">
        <v>175</v>
      </c>
      <c r="F4" s="86" t="s">
        <v>176</v>
      </c>
      <c r="G4" s="86" t="s">
        <v>177</v>
      </c>
      <c r="H4" s="87" t="s">
        <v>178</v>
      </c>
      <c r="I4" s="78"/>
      <c r="J4" s="88" t="s">
        <v>179</v>
      </c>
    </row>
    <row r="5" spans="1:10" ht="24">
      <c r="A5" s="84" t="s">
        <v>180</v>
      </c>
      <c r="B5" s="89">
        <v>1</v>
      </c>
      <c r="C5" s="90" t="s">
        <v>181</v>
      </c>
      <c r="D5" s="91">
        <v>178200</v>
      </c>
      <c r="E5" s="92">
        <v>5000</v>
      </c>
      <c r="F5" s="92">
        <v>0</v>
      </c>
      <c r="G5" s="92">
        <v>0</v>
      </c>
      <c r="H5" s="93">
        <v>5000</v>
      </c>
      <c r="I5" s="94">
        <v>183200</v>
      </c>
      <c r="J5" s="81" t="s">
        <v>180</v>
      </c>
    </row>
    <row r="6" spans="1:10">
      <c r="A6" s="84"/>
      <c r="B6" s="95">
        <v>1120</v>
      </c>
      <c r="C6" s="96" t="s">
        <v>182</v>
      </c>
      <c r="D6" s="97">
        <v>178200</v>
      </c>
      <c r="E6" s="98">
        <v>5000</v>
      </c>
      <c r="F6" s="99">
        <v>0</v>
      </c>
      <c r="G6" s="99">
        <v>0</v>
      </c>
      <c r="H6" s="100">
        <v>5000</v>
      </c>
      <c r="I6" s="101">
        <v>183200</v>
      </c>
      <c r="J6" s="80"/>
    </row>
    <row r="7" spans="1:10">
      <c r="A7" s="84" t="s">
        <v>180</v>
      </c>
      <c r="B7" s="89">
        <v>2</v>
      </c>
      <c r="C7" s="90" t="s">
        <v>183</v>
      </c>
      <c r="D7" s="91">
        <v>979500</v>
      </c>
      <c r="E7" s="92">
        <v>48393</v>
      </c>
      <c r="F7" s="92">
        <v>0</v>
      </c>
      <c r="G7" s="92">
        <v>0</v>
      </c>
      <c r="H7" s="93">
        <v>48393</v>
      </c>
      <c r="I7" s="94">
        <v>1027893</v>
      </c>
      <c r="J7" s="81" t="s">
        <v>180</v>
      </c>
    </row>
    <row r="8" spans="1:10">
      <c r="A8" s="84"/>
      <c r="B8" s="102">
        <v>1110</v>
      </c>
      <c r="C8" s="103" t="s">
        <v>184</v>
      </c>
      <c r="D8" s="104">
        <v>334000</v>
      </c>
      <c r="E8" s="105">
        <v>48393</v>
      </c>
      <c r="F8" s="106">
        <v>0</v>
      </c>
      <c r="G8" s="106">
        <v>0</v>
      </c>
      <c r="H8" s="107">
        <v>48393</v>
      </c>
      <c r="I8" s="108">
        <v>382393</v>
      </c>
      <c r="J8" s="80"/>
    </row>
    <row r="9" spans="1:10">
      <c r="A9" s="84" t="s">
        <v>180</v>
      </c>
      <c r="B9" s="109">
        <v>1120</v>
      </c>
      <c r="C9" s="110" t="s">
        <v>185</v>
      </c>
      <c r="D9" s="97">
        <v>645500</v>
      </c>
      <c r="E9" s="98">
        <v>0</v>
      </c>
      <c r="F9" s="99">
        <v>0</v>
      </c>
      <c r="G9" s="99">
        <v>0</v>
      </c>
      <c r="H9" s="111">
        <v>0</v>
      </c>
      <c r="I9" s="101">
        <v>645500</v>
      </c>
      <c r="J9" s="80"/>
    </row>
    <row r="10" spans="1:10" ht="24">
      <c r="A10" s="84"/>
      <c r="B10" s="112">
        <v>3</v>
      </c>
      <c r="C10" s="113" t="s">
        <v>186</v>
      </c>
      <c r="D10" s="114">
        <v>405125</v>
      </c>
      <c r="E10" s="115">
        <v>60000</v>
      </c>
      <c r="F10" s="116">
        <v>0</v>
      </c>
      <c r="G10" s="116">
        <v>0</v>
      </c>
      <c r="H10" s="117">
        <v>60000</v>
      </c>
      <c r="I10" s="118">
        <v>465125</v>
      </c>
      <c r="J10" s="81" t="s">
        <v>180</v>
      </c>
    </row>
    <row r="11" spans="1:10">
      <c r="A11" s="84"/>
      <c r="B11" s="119">
        <v>1110</v>
      </c>
      <c r="C11" s="120" t="s">
        <v>184</v>
      </c>
      <c r="D11" s="121">
        <v>405125</v>
      </c>
      <c r="E11" s="122">
        <v>60000</v>
      </c>
      <c r="F11" s="123">
        <v>0</v>
      </c>
      <c r="G11" s="123">
        <v>0</v>
      </c>
      <c r="H11" s="124">
        <v>60000</v>
      </c>
      <c r="I11" s="125">
        <v>465125</v>
      </c>
      <c r="J11" s="80"/>
    </row>
    <row r="12" spans="1:10">
      <c r="A12" s="84"/>
      <c r="B12" s="112">
        <v>4</v>
      </c>
      <c r="C12" s="126" t="s">
        <v>187</v>
      </c>
      <c r="D12" s="114">
        <v>702350</v>
      </c>
      <c r="E12" s="115">
        <v>168853</v>
      </c>
      <c r="F12" s="116">
        <v>0</v>
      </c>
      <c r="G12" s="116">
        <v>517000</v>
      </c>
      <c r="H12" s="117">
        <v>685853</v>
      </c>
      <c r="I12" s="118">
        <v>1388203</v>
      </c>
      <c r="J12" s="80"/>
    </row>
    <row r="13" spans="1:10">
      <c r="A13" s="84"/>
      <c r="B13" s="127">
        <v>1110</v>
      </c>
      <c r="C13" s="128" t="s">
        <v>184</v>
      </c>
      <c r="D13" s="121">
        <v>217200</v>
      </c>
      <c r="E13" s="122">
        <v>35875</v>
      </c>
      <c r="F13" s="123">
        <v>0</v>
      </c>
      <c r="G13" s="123">
        <v>0</v>
      </c>
      <c r="H13" s="124">
        <v>35875</v>
      </c>
      <c r="I13" s="125">
        <v>253075</v>
      </c>
      <c r="J13" s="81" t="s">
        <v>180</v>
      </c>
    </row>
    <row r="14" spans="1:10">
      <c r="A14" s="84"/>
      <c r="B14" s="127">
        <v>4130</v>
      </c>
      <c r="C14" s="128" t="s">
        <v>188</v>
      </c>
      <c r="D14" s="121">
        <v>269900</v>
      </c>
      <c r="E14" s="122">
        <v>101228</v>
      </c>
      <c r="F14" s="123">
        <v>0</v>
      </c>
      <c r="G14" s="123">
        <v>510000</v>
      </c>
      <c r="H14" s="124">
        <v>611228</v>
      </c>
      <c r="I14" s="125">
        <v>881128</v>
      </c>
      <c r="J14" s="80"/>
    </row>
    <row r="15" spans="1:10">
      <c r="A15" s="84"/>
      <c r="B15" s="102">
        <v>4160</v>
      </c>
      <c r="C15" s="103" t="s">
        <v>189</v>
      </c>
      <c r="D15" s="104">
        <v>215250</v>
      </c>
      <c r="E15" s="105">
        <v>31750</v>
      </c>
      <c r="F15" s="106">
        <v>0</v>
      </c>
      <c r="G15" s="106">
        <v>7000</v>
      </c>
      <c r="H15" s="107">
        <v>38750</v>
      </c>
      <c r="I15" s="108">
        <v>254000</v>
      </c>
      <c r="J15" s="80"/>
    </row>
    <row r="16" spans="1:10">
      <c r="A16" s="84"/>
      <c r="B16" s="112">
        <v>5</v>
      </c>
      <c r="C16" s="129" t="s">
        <v>190</v>
      </c>
      <c r="D16" s="114">
        <v>4211261</v>
      </c>
      <c r="E16" s="115">
        <v>827766.55200000003</v>
      </c>
      <c r="F16" s="115">
        <v>0</v>
      </c>
      <c r="G16" s="115">
        <v>1555105</v>
      </c>
      <c r="H16" s="117">
        <v>2382871.5520000001</v>
      </c>
      <c r="I16" s="118">
        <v>6594132.5520000001</v>
      </c>
      <c r="J16" s="81" t="s">
        <v>180</v>
      </c>
    </row>
    <row r="17" spans="1:11">
      <c r="A17" s="84"/>
      <c r="B17" s="127">
        <v>1110</v>
      </c>
      <c r="C17" s="128" t="s">
        <v>184</v>
      </c>
      <c r="D17" s="121">
        <v>250200</v>
      </c>
      <c r="E17" s="122">
        <v>6500</v>
      </c>
      <c r="F17" s="123">
        <v>0</v>
      </c>
      <c r="G17" s="123">
        <v>0</v>
      </c>
      <c r="H17" s="124">
        <v>6500</v>
      </c>
      <c r="I17" s="125">
        <v>256700</v>
      </c>
      <c r="J17" s="80"/>
      <c r="K17" s="80"/>
    </row>
    <row r="18" spans="1:11">
      <c r="A18" s="84"/>
      <c r="B18" s="127">
        <v>4220</v>
      </c>
      <c r="C18" s="128" t="s">
        <v>191</v>
      </c>
      <c r="D18" s="121">
        <v>1285880</v>
      </c>
      <c r="E18" s="122">
        <v>105800</v>
      </c>
      <c r="F18" s="123">
        <v>0</v>
      </c>
      <c r="G18" s="123">
        <v>386502</v>
      </c>
      <c r="H18" s="124">
        <v>492302</v>
      </c>
      <c r="I18" s="125">
        <v>1778182</v>
      </c>
      <c r="J18" s="80"/>
      <c r="K18" s="80"/>
    </row>
    <row r="19" spans="1:11">
      <c r="A19" s="84"/>
      <c r="B19" s="127">
        <v>4240</v>
      </c>
      <c r="C19" s="128" t="s">
        <v>192</v>
      </c>
      <c r="D19" s="121">
        <v>889670</v>
      </c>
      <c r="E19" s="122">
        <v>411806.55200000003</v>
      </c>
      <c r="F19" s="123">
        <v>0</v>
      </c>
      <c r="G19" s="123">
        <v>269000</v>
      </c>
      <c r="H19" s="124">
        <v>680806.55200000003</v>
      </c>
      <c r="I19" s="125">
        <v>1570476.5520000001</v>
      </c>
      <c r="J19" s="80"/>
      <c r="K19" s="80"/>
    </row>
    <row r="20" spans="1:11">
      <c r="A20" s="84" t="s">
        <v>180</v>
      </c>
      <c r="B20" s="127">
        <v>4250</v>
      </c>
      <c r="C20" s="128" t="s">
        <v>193</v>
      </c>
      <c r="D20" s="121">
        <v>1480800</v>
      </c>
      <c r="E20" s="122">
        <v>86060</v>
      </c>
      <c r="F20" s="123">
        <v>0</v>
      </c>
      <c r="G20" s="123">
        <v>227278</v>
      </c>
      <c r="H20" s="124">
        <v>313338</v>
      </c>
      <c r="I20" s="125">
        <v>1794138</v>
      </c>
      <c r="J20" s="80"/>
      <c r="K20" s="130"/>
    </row>
    <row r="21" spans="1:11">
      <c r="A21" s="84"/>
      <c r="B21" s="127">
        <v>4860</v>
      </c>
      <c r="C21" s="128" t="s">
        <v>194</v>
      </c>
      <c r="D21" s="121">
        <v>212651</v>
      </c>
      <c r="E21" s="122">
        <v>0</v>
      </c>
      <c r="F21" s="123">
        <v>0</v>
      </c>
      <c r="G21" s="123">
        <v>0</v>
      </c>
      <c r="H21" s="124">
        <v>0</v>
      </c>
      <c r="I21" s="125">
        <v>212651</v>
      </c>
      <c r="J21" s="80"/>
      <c r="K21" s="80"/>
    </row>
    <row r="22" spans="1:11">
      <c r="A22" s="84"/>
      <c r="B22" s="127">
        <v>5470</v>
      </c>
      <c r="C22" s="128" t="s">
        <v>195</v>
      </c>
      <c r="D22" s="121">
        <v>20060</v>
      </c>
      <c r="E22" s="122">
        <v>0</v>
      </c>
      <c r="F22" s="123">
        <v>0</v>
      </c>
      <c r="G22" s="123">
        <v>0</v>
      </c>
      <c r="H22" s="124">
        <v>0</v>
      </c>
      <c r="I22" s="125">
        <v>20060</v>
      </c>
      <c r="J22" s="80"/>
      <c r="K22" s="80"/>
    </row>
    <row r="23" spans="1:11">
      <c r="A23" s="84"/>
      <c r="B23" s="127">
        <v>4230</v>
      </c>
      <c r="C23" s="128" t="s">
        <v>196</v>
      </c>
      <c r="D23" s="121">
        <v>72000</v>
      </c>
      <c r="E23" s="122">
        <v>217600</v>
      </c>
      <c r="F23" s="123">
        <v>0</v>
      </c>
      <c r="G23" s="123">
        <v>672325</v>
      </c>
      <c r="H23" s="124">
        <v>889925</v>
      </c>
      <c r="I23" s="125">
        <v>961925</v>
      </c>
      <c r="J23" s="130"/>
      <c r="K23" s="80"/>
    </row>
    <row r="24" spans="1:11" ht="72">
      <c r="A24" s="84"/>
      <c r="B24" s="112">
        <v>6</v>
      </c>
      <c r="C24" s="113" t="s">
        <v>197</v>
      </c>
      <c r="D24" s="114">
        <v>3180755</v>
      </c>
      <c r="E24" s="115">
        <v>18359364.000000004</v>
      </c>
      <c r="F24" s="115">
        <v>0</v>
      </c>
      <c r="G24" s="115">
        <v>16168002</v>
      </c>
      <c r="H24" s="117">
        <v>34527366.000000007</v>
      </c>
      <c r="I24" s="118">
        <v>37708121.000000007</v>
      </c>
      <c r="J24" s="130" t="s">
        <v>180</v>
      </c>
      <c r="K24" s="80"/>
    </row>
    <row r="25" spans="1:11">
      <c r="A25" s="84"/>
      <c r="B25" s="127">
        <v>1110</v>
      </c>
      <c r="C25" s="128" t="s">
        <v>184</v>
      </c>
      <c r="D25" s="121">
        <v>270500</v>
      </c>
      <c r="E25" s="122">
        <v>5000</v>
      </c>
      <c r="F25" s="123">
        <v>0</v>
      </c>
      <c r="G25" s="123">
        <v>79000</v>
      </c>
      <c r="H25" s="124">
        <v>84000</v>
      </c>
      <c r="I25" s="125">
        <v>354500</v>
      </c>
      <c r="J25" s="80"/>
      <c r="K25" s="80"/>
    </row>
    <row r="26" spans="1:11">
      <c r="A26" s="84"/>
      <c r="B26" s="127">
        <v>4520</v>
      </c>
      <c r="C26" s="128" t="s">
        <v>198</v>
      </c>
      <c r="D26" s="121">
        <v>1824500</v>
      </c>
      <c r="E26" s="122">
        <v>14617835.378000002</v>
      </c>
      <c r="F26" s="123">
        <v>0</v>
      </c>
      <c r="G26" s="123">
        <v>6641197</v>
      </c>
      <c r="H26" s="124">
        <v>21259032.378000002</v>
      </c>
      <c r="I26" s="125">
        <v>23083532.378000002</v>
      </c>
      <c r="J26" s="80"/>
      <c r="K26" s="80"/>
    </row>
    <row r="27" spans="1:11">
      <c r="A27" s="84"/>
      <c r="B27" s="127">
        <v>4530</v>
      </c>
      <c r="C27" s="128" t="s">
        <v>199</v>
      </c>
      <c r="D27" s="121">
        <v>19730</v>
      </c>
      <c r="E27" s="122">
        <v>0</v>
      </c>
      <c r="F27" s="123">
        <v>0</v>
      </c>
      <c r="G27" s="123">
        <v>0</v>
      </c>
      <c r="H27" s="124">
        <v>0</v>
      </c>
      <c r="I27" s="125">
        <v>19730</v>
      </c>
      <c r="J27" s="80"/>
      <c r="K27" s="80"/>
    </row>
    <row r="28" spans="1:11">
      <c r="A28" s="84"/>
      <c r="B28" s="127">
        <v>4540</v>
      </c>
      <c r="C28" s="128" t="s">
        <v>200</v>
      </c>
      <c r="D28" s="121">
        <v>73825</v>
      </c>
      <c r="E28" s="122">
        <v>125000</v>
      </c>
      <c r="F28" s="123">
        <v>0</v>
      </c>
      <c r="G28" s="123">
        <v>750000</v>
      </c>
      <c r="H28" s="124">
        <v>875000</v>
      </c>
      <c r="I28" s="125">
        <v>948825</v>
      </c>
      <c r="J28" s="80"/>
      <c r="K28" s="80"/>
    </row>
    <row r="29" spans="1:11">
      <c r="A29" s="84" t="s">
        <v>180</v>
      </c>
      <c r="B29" s="127">
        <v>4550</v>
      </c>
      <c r="C29" s="128" t="s">
        <v>201</v>
      </c>
      <c r="D29" s="121">
        <v>458700</v>
      </c>
      <c r="E29" s="122">
        <v>102234</v>
      </c>
      <c r="F29" s="123">
        <v>0</v>
      </c>
      <c r="G29" s="123">
        <v>0</v>
      </c>
      <c r="H29" s="124">
        <v>102234</v>
      </c>
      <c r="I29" s="125">
        <v>560934</v>
      </c>
      <c r="J29" s="130"/>
      <c r="K29" s="80"/>
    </row>
    <row r="30" spans="1:11">
      <c r="A30" s="84"/>
      <c r="B30" s="127">
        <v>4560</v>
      </c>
      <c r="C30" s="128" t="s">
        <v>202</v>
      </c>
      <c r="D30" s="121">
        <v>23000</v>
      </c>
      <c r="E30" s="122">
        <v>3259.8159999999998</v>
      </c>
      <c r="F30" s="123">
        <v>0</v>
      </c>
      <c r="G30" s="123">
        <v>0</v>
      </c>
      <c r="H30" s="124">
        <v>3259.8159999999998</v>
      </c>
      <c r="I30" s="125">
        <v>26259.815999999999</v>
      </c>
      <c r="J30" s="80"/>
      <c r="K30" s="80"/>
    </row>
    <row r="31" spans="1:11">
      <c r="A31" s="84"/>
      <c r="B31" s="127">
        <v>6370</v>
      </c>
      <c r="C31" s="128" t="s">
        <v>203</v>
      </c>
      <c r="D31" s="121">
        <v>510500</v>
      </c>
      <c r="E31" s="122">
        <v>3386052.2060000002</v>
      </c>
      <c r="F31" s="123">
        <v>0</v>
      </c>
      <c r="G31" s="123">
        <v>8357805</v>
      </c>
      <c r="H31" s="124">
        <v>11743857.206</v>
      </c>
      <c r="I31" s="125">
        <v>12254357.206</v>
      </c>
      <c r="J31" s="80"/>
      <c r="K31" s="80"/>
    </row>
    <row r="32" spans="1:11">
      <c r="A32" s="84"/>
      <c r="B32" s="127">
        <v>6220</v>
      </c>
      <c r="C32" s="128" t="s">
        <v>204</v>
      </c>
      <c r="D32" s="121">
        <v>0</v>
      </c>
      <c r="E32" s="122">
        <v>119982.6</v>
      </c>
      <c r="F32" s="123">
        <v>0</v>
      </c>
      <c r="G32" s="123">
        <v>340000</v>
      </c>
      <c r="H32" s="124">
        <v>459982.6</v>
      </c>
      <c r="I32" s="125">
        <v>459982.6</v>
      </c>
      <c r="J32" s="80"/>
      <c r="K32" s="80"/>
    </row>
    <row r="33" spans="1:10" ht="36">
      <c r="A33" s="84"/>
      <c r="B33" s="112">
        <v>10</v>
      </c>
      <c r="C33" s="113" t="s">
        <v>205</v>
      </c>
      <c r="D33" s="114">
        <v>5304395</v>
      </c>
      <c r="E33" s="115">
        <v>496338.65899999999</v>
      </c>
      <c r="F33" s="116">
        <v>0</v>
      </c>
      <c r="G33" s="116">
        <v>205687</v>
      </c>
      <c r="H33" s="117">
        <v>702025.65899999999</v>
      </c>
      <c r="I33" s="118">
        <v>6006420.659</v>
      </c>
      <c r="J33" s="81" t="s">
        <v>180</v>
      </c>
    </row>
    <row r="34" spans="1:10">
      <c r="A34" s="84"/>
      <c r="B34" s="127">
        <v>1110</v>
      </c>
      <c r="C34" s="128" t="s">
        <v>184</v>
      </c>
      <c r="D34" s="121">
        <v>368920</v>
      </c>
      <c r="E34" s="122">
        <v>157594.49900000001</v>
      </c>
      <c r="F34" s="123">
        <v>0</v>
      </c>
      <c r="G34" s="123">
        <v>9666</v>
      </c>
      <c r="H34" s="124">
        <v>167260.49900000001</v>
      </c>
      <c r="I34" s="125">
        <v>536180.49900000007</v>
      </c>
      <c r="J34" s="80"/>
    </row>
    <row r="35" spans="1:10">
      <c r="A35" s="84"/>
      <c r="B35" s="127">
        <v>1120</v>
      </c>
      <c r="C35" s="128" t="s">
        <v>206</v>
      </c>
      <c r="D35" s="121">
        <v>474535</v>
      </c>
      <c r="E35" s="122">
        <v>10508</v>
      </c>
      <c r="F35" s="123">
        <v>0</v>
      </c>
      <c r="G35" s="123">
        <v>30334</v>
      </c>
      <c r="H35" s="124">
        <v>40842</v>
      </c>
      <c r="I35" s="125">
        <v>515377</v>
      </c>
      <c r="J35" s="80"/>
    </row>
    <row r="36" spans="1:10">
      <c r="A36" s="84"/>
      <c r="B36" s="127">
        <v>1130</v>
      </c>
      <c r="C36" s="128" t="s">
        <v>207</v>
      </c>
      <c r="D36" s="121">
        <v>944830</v>
      </c>
      <c r="E36" s="122">
        <v>0</v>
      </c>
      <c r="F36" s="123">
        <v>0</v>
      </c>
      <c r="G36" s="123">
        <v>0</v>
      </c>
      <c r="H36" s="124">
        <v>0</v>
      </c>
      <c r="I36" s="125">
        <v>944830</v>
      </c>
      <c r="J36" s="80"/>
    </row>
    <row r="37" spans="1:10">
      <c r="A37" s="84"/>
      <c r="B37" s="127">
        <v>1140</v>
      </c>
      <c r="C37" s="128" t="s">
        <v>208</v>
      </c>
      <c r="D37" s="121">
        <v>1972050</v>
      </c>
      <c r="E37" s="122">
        <v>186437</v>
      </c>
      <c r="F37" s="123">
        <v>0</v>
      </c>
      <c r="G37" s="123">
        <v>0</v>
      </c>
      <c r="H37" s="124">
        <v>186437</v>
      </c>
      <c r="I37" s="125">
        <v>2158487</v>
      </c>
      <c r="J37" s="80"/>
    </row>
    <row r="38" spans="1:10">
      <c r="A38" s="84"/>
      <c r="B38" s="127">
        <v>1150</v>
      </c>
      <c r="C38" s="131" t="s">
        <v>209</v>
      </c>
      <c r="D38" s="121">
        <v>1477260</v>
      </c>
      <c r="E38" s="122">
        <v>139836.16</v>
      </c>
      <c r="F38" s="123">
        <v>0</v>
      </c>
      <c r="G38" s="123">
        <v>165687</v>
      </c>
      <c r="H38" s="124">
        <v>305523.16000000003</v>
      </c>
      <c r="I38" s="125">
        <v>1782783.1600000001</v>
      </c>
      <c r="J38" s="80"/>
    </row>
    <row r="39" spans="1:10">
      <c r="A39" s="84" t="s">
        <v>180</v>
      </c>
      <c r="B39" s="127">
        <v>1160</v>
      </c>
      <c r="C39" s="131" t="s">
        <v>210</v>
      </c>
      <c r="D39" s="121">
        <v>66800</v>
      </c>
      <c r="E39" s="122">
        <v>1963</v>
      </c>
      <c r="F39" s="123">
        <v>0</v>
      </c>
      <c r="G39" s="123">
        <v>0</v>
      </c>
      <c r="H39" s="124">
        <v>1963</v>
      </c>
      <c r="I39" s="125">
        <v>68763</v>
      </c>
      <c r="J39" s="80"/>
    </row>
    <row r="40" spans="1:10" ht="48">
      <c r="A40" s="84"/>
      <c r="B40" s="112">
        <v>11</v>
      </c>
      <c r="C40" s="113" t="s">
        <v>211</v>
      </c>
      <c r="D40" s="114">
        <v>36771450</v>
      </c>
      <c r="E40" s="115">
        <v>3385351</v>
      </c>
      <c r="F40" s="116">
        <v>0</v>
      </c>
      <c r="G40" s="116">
        <v>125000</v>
      </c>
      <c r="H40" s="117">
        <v>3510351</v>
      </c>
      <c r="I40" s="118">
        <v>40281801</v>
      </c>
      <c r="J40" s="81" t="s">
        <v>180</v>
      </c>
    </row>
    <row r="41" spans="1:10">
      <c r="A41" s="84"/>
      <c r="B41" s="127">
        <v>1110</v>
      </c>
      <c r="C41" s="128" t="s">
        <v>184</v>
      </c>
      <c r="D41" s="121">
        <v>738000</v>
      </c>
      <c r="E41" s="122">
        <v>47500</v>
      </c>
      <c r="F41" s="123">
        <v>0</v>
      </c>
      <c r="G41" s="123">
        <v>0</v>
      </c>
      <c r="H41" s="124">
        <v>47500</v>
      </c>
      <c r="I41" s="125">
        <v>785500</v>
      </c>
      <c r="J41" s="80"/>
    </row>
    <row r="42" spans="1:10">
      <c r="A42" s="84"/>
      <c r="B42" s="127">
        <v>9120</v>
      </c>
      <c r="C42" s="128" t="s">
        <v>212</v>
      </c>
      <c r="D42" s="121">
        <v>23150000</v>
      </c>
      <c r="E42" s="122">
        <v>1908378</v>
      </c>
      <c r="F42" s="123">
        <v>0</v>
      </c>
      <c r="G42" s="123">
        <v>0</v>
      </c>
      <c r="H42" s="124">
        <v>1908378</v>
      </c>
      <c r="I42" s="125">
        <v>25058378</v>
      </c>
      <c r="J42" s="80"/>
    </row>
    <row r="43" spans="1:10">
      <c r="A43" s="84"/>
      <c r="B43" s="127">
        <v>9230</v>
      </c>
      <c r="C43" s="128" t="s">
        <v>213</v>
      </c>
      <c r="D43" s="121">
        <v>5226450</v>
      </c>
      <c r="E43" s="122">
        <v>1123869</v>
      </c>
      <c r="F43" s="123">
        <v>0</v>
      </c>
      <c r="G43" s="123">
        <v>0</v>
      </c>
      <c r="H43" s="124">
        <v>1123869</v>
      </c>
      <c r="I43" s="125">
        <v>6350319</v>
      </c>
      <c r="J43" s="80"/>
    </row>
    <row r="44" spans="1:10">
      <c r="A44" s="84" t="s">
        <v>180</v>
      </c>
      <c r="B44" s="127">
        <v>9240</v>
      </c>
      <c r="C44" s="128" t="s">
        <v>214</v>
      </c>
      <c r="D44" s="121">
        <v>2076000</v>
      </c>
      <c r="E44" s="122">
        <v>166613</v>
      </c>
      <c r="F44" s="123">
        <v>0</v>
      </c>
      <c r="G44" s="123">
        <v>100000</v>
      </c>
      <c r="H44" s="124">
        <v>266613</v>
      </c>
      <c r="I44" s="125">
        <v>2342613</v>
      </c>
      <c r="J44" s="80"/>
    </row>
    <row r="45" spans="1:10">
      <c r="A45" s="84"/>
      <c r="B45" s="127">
        <v>9450</v>
      </c>
      <c r="C45" s="128" t="s">
        <v>215</v>
      </c>
      <c r="D45" s="121">
        <v>5256000</v>
      </c>
      <c r="E45" s="122">
        <v>138991</v>
      </c>
      <c r="F45" s="123">
        <v>0</v>
      </c>
      <c r="G45" s="123">
        <v>25000</v>
      </c>
      <c r="H45" s="124">
        <v>163991</v>
      </c>
      <c r="I45" s="125">
        <v>5419991</v>
      </c>
      <c r="J45" s="80"/>
    </row>
    <row r="46" spans="1:10">
      <c r="A46" s="84"/>
      <c r="B46" s="102">
        <v>9770</v>
      </c>
      <c r="C46" s="103" t="s">
        <v>216</v>
      </c>
      <c r="D46" s="104">
        <v>177000</v>
      </c>
      <c r="E46" s="105">
        <v>0</v>
      </c>
      <c r="F46" s="106">
        <v>0</v>
      </c>
      <c r="G46" s="106">
        <v>0</v>
      </c>
      <c r="H46" s="107">
        <v>0</v>
      </c>
      <c r="I46" s="108">
        <v>177000</v>
      </c>
      <c r="J46" s="80"/>
    </row>
    <row r="47" spans="1:10">
      <c r="A47" s="84"/>
      <c r="B47" s="95">
        <v>8140</v>
      </c>
      <c r="C47" s="96" t="s">
        <v>217</v>
      </c>
      <c r="D47" s="97">
        <v>148000</v>
      </c>
      <c r="E47" s="98">
        <v>0</v>
      </c>
      <c r="F47" s="99">
        <v>0</v>
      </c>
      <c r="G47" s="99">
        <v>0</v>
      </c>
      <c r="H47" s="111">
        <v>0</v>
      </c>
      <c r="I47" s="101">
        <v>148000</v>
      </c>
      <c r="J47" s="80"/>
    </row>
    <row r="48" spans="1:10" ht="36">
      <c r="A48" s="84"/>
      <c r="B48" s="112">
        <v>12</v>
      </c>
      <c r="C48" s="113" t="s">
        <v>218</v>
      </c>
      <c r="D48" s="114">
        <v>1242960</v>
      </c>
      <c r="E48" s="132">
        <v>324335</v>
      </c>
      <c r="F48" s="132">
        <v>0</v>
      </c>
      <c r="G48" s="132">
        <v>0</v>
      </c>
      <c r="H48" s="114">
        <v>324335</v>
      </c>
      <c r="I48" s="118">
        <v>1567295</v>
      </c>
      <c r="J48" s="81" t="s">
        <v>180</v>
      </c>
    </row>
    <row r="49" spans="1:10">
      <c r="A49" s="84"/>
      <c r="B49" s="127">
        <v>1110</v>
      </c>
      <c r="C49" s="128" t="s">
        <v>184</v>
      </c>
      <c r="D49" s="121">
        <v>133900</v>
      </c>
      <c r="E49" s="122">
        <v>5000</v>
      </c>
      <c r="F49" s="123">
        <v>0</v>
      </c>
      <c r="G49" s="123">
        <v>0</v>
      </c>
      <c r="H49" s="124">
        <v>5000</v>
      </c>
      <c r="I49" s="125">
        <v>138900</v>
      </c>
      <c r="J49" s="80"/>
    </row>
    <row r="50" spans="1:10">
      <c r="A50" s="84"/>
      <c r="B50" s="127">
        <v>8220</v>
      </c>
      <c r="C50" s="128" t="s">
        <v>219</v>
      </c>
      <c r="D50" s="121">
        <v>380420</v>
      </c>
      <c r="E50" s="122">
        <v>228923</v>
      </c>
      <c r="F50" s="123">
        <v>0</v>
      </c>
      <c r="G50" s="123">
        <v>0</v>
      </c>
      <c r="H50" s="124">
        <v>228923</v>
      </c>
      <c r="I50" s="125">
        <v>609343</v>
      </c>
      <c r="J50" s="80"/>
    </row>
    <row r="51" spans="1:10">
      <c r="A51" s="84"/>
      <c r="B51" s="127">
        <v>8230</v>
      </c>
      <c r="C51" s="128" t="s">
        <v>220</v>
      </c>
      <c r="D51" s="121">
        <v>728640</v>
      </c>
      <c r="E51" s="122">
        <v>90412</v>
      </c>
      <c r="F51" s="123">
        <v>0</v>
      </c>
      <c r="G51" s="123">
        <v>0</v>
      </c>
      <c r="H51" s="124">
        <v>90412</v>
      </c>
      <c r="I51" s="125">
        <v>819052</v>
      </c>
      <c r="J51" s="80"/>
    </row>
    <row r="52" spans="1:10" ht="48">
      <c r="A52" s="84"/>
      <c r="B52" s="112">
        <v>13</v>
      </c>
      <c r="C52" s="113" t="s">
        <v>221</v>
      </c>
      <c r="D52" s="114">
        <v>28629500</v>
      </c>
      <c r="E52" s="115">
        <v>1880701</v>
      </c>
      <c r="F52" s="116">
        <v>0</v>
      </c>
      <c r="G52" s="116">
        <v>375941</v>
      </c>
      <c r="H52" s="117">
        <v>2256642</v>
      </c>
      <c r="I52" s="118">
        <v>30886142</v>
      </c>
      <c r="J52" s="81" t="s">
        <v>180</v>
      </c>
    </row>
    <row r="53" spans="1:10">
      <c r="A53" s="84"/>
      <c r="B53" s="127">
        <v>1110</v>
      </c>
      <c r="C53" s="128" t="s">
        <v>184</v>
      </c>
      <c r="D53" s="121">
        <v>226500</v>
      </c>
      <c r="E53" s="122">
        <v>3500</v>
      </c>
      <c r="F53" s="123">
        <v>0</v>
      </c>
      <c r="G53" s="123">
        <v>0</v>
      </c>
      <c r="H53" s="124">
        <v>3500</v>
      </c>
      <c r="I53" s="125">
        <v>230000</v>
      </c>
      <c r="J53" s="80"/>
    </row>
    <row r="54" spans="1:10">
      <c r="A54" s="84"/>
      <c r="B54" s="127">
        <v>7220</v>
      </c>
      <c r="C54" s="128" t="s">
        <v>222</v>
      </c>
      <c r="D54" s="121">
        <v>9003500</v>
      </c>
      <c r="E54" s="122">
        <v>74445</v>
      </c>
      <c r="F54" s="123">
        <v>0</v>
      </c>
      <c r="G54" s="123">
        <v>33720</v>
      </c>
      <c r="H54" s="124">
        <v>108165</v>
      </c>
      <c r="I54" s="125">
        <v>9111665</v>
      </c>
      <c r="J54" s="80"/>
    </row>
    <row r="55" spans="1:10">
      <c r="A55" s="84"/>
      <c r="B55" s="127">
        <v>7330</v>
      </c>
      <c r="C55" s="128" t="s">
        <v>223</v>
      </c>
      <c r="D55" s="121">
        <v>16880500</v>
      </c>
      <c r="E55" s="122">
        <v>1772756</v>
      </c>
      <c r="F55" s="123">
        <v>0</v>
      </c>
      <c r="G55" s="123">
        <v>342221</v>
      </c>
      <c r="H55" s="124">
        <v>2114977</v>
      </c>
      <c r="I55" s="125">
        <v>18995477</v>
      </c>
      <c r="J55" s="80"/>
    </row>
    <row r="56" spans="1:10">
      <c r="A56" s="84" t="s">
        <v>180</v>
      </c>
      <c r="B56" s="95">
        <v>7450</v>
      </c>
      <c r="C56" s="96" t="s">
        <v>224</v>
      </c>
      <c r="D56" s="97">
        <v>2519000</v>
      </c>
      <c r="E56" s="98">
        <v>30000</v>
      </c>
      <c r="F56" s="99">
        <v>0</v>
      </c>
      <c r="G56" s="99">
        <v>0</v>
      </c>
      <c r="H56" s="111">
        <v>30000</v>
      </c>
      <c r="I56" s="101">
        <v>2549000</v>
      </c>
      <c r="J56" s="80"/>
    </row>
    <row r="57" spans="1:10" ht="48">
      <c r="A57" s="84"/>
      <c r="B57" s="112">
        <v>14</v>
      </c>
      <c r="C57" s="113" t="s">
        <v>225</v>
      </c>
      <c r="D57" s="114">
        <v>6033470</v>
      </c>
      <c r="E57" s="133">
        <v>960207</v>
      </c>
      <c r="F57" s="133">
        <v>0</v>
      </c>
      <c r="G57" s="133">
        <v>1017000</v>
      </c>
      <c r="H57" s="114">
        <v>1977207</v>
      </c>
      <c r="I57" s="118">
        <v>8010677</v>
      </c>
      <c r="J57" s="81" t="s">
        <v>180</v>
      </c>
    </row>
    <row r="58" spans="1:10">
      <c r="A58" s="84"/>
      <c r="B58" s="127">
        <v>1110</v>
      </c>
      <c r="C58" s="128" t="s">
        <v>184</v>
      </c>
      <c r="D58" s="121">
        <v>356700</v>
      </c>
      <c r="E58" s="122">
        <v>922557</v>
      </c>
      <c r="F58" s="123">
        <v>0</v>
      </c>
      <c r="G58" s="123">
        <v>267000</v>
      </c>
      <c r="H58" s="124">
        <v>1189557</v>
      </c>
      <c r="I58" s="125">
        <v>1546257</v>
      </c>
      <c r="J58" s="80"/>
    </row>
    <row r="59" spans="1:10">
      <c r="A59" s="84"/>
      <c r="B59" s="127">
        <v>1120</v>
      </c>
      <c r="C59" s="128" t="s">
        <v>226</v>
      </c>
      <c r="D59" s="121">
        <v>44750</v>
      </c>
      <c r="E59" s="122">
        <v>100</v>
      </c>
      <c r="F59" s="123">
        <v>0</v>
      </c>
      <c r="G59" s="123">
        <v>0</v>
      </c>
      <c r="H59" s="124">
        <v>100</v>
      </c>
      <c r="I59" s="125">
        <v>44850</v>
      </c>
      <c r="J59" s="80"/>
    </row>
    <row r="60" spans="1:10">
      <c r="A60" s="84"/>
      <c r="B60" s="127">
        <v>1130</v>
      </c>
      <c r="C60" s="128" t="s">
        <v>227</v>
      </c>
      <c r="D60" s="121">
        <v>50500</v>
      </c>
      <c r="E60" s="122">
        <v>11417</v>
      </c>
      <c r="F60" s="123">
        <v>0</v>
      </c>
      <c r="G60" s="123">
        <v>0</v>
      </c>
      <c r="H60" s="124">
        <v>11417</v>
      </c>
      <c r="I60" s="125">
        <v>61917</v>
      </c>
      <c r="J60" s="80"/>
    </row>
    <row r="61" spans="1:10">
      <c r="A61" s="84" t="s">
        <v>180</v>
      </c>
      <c r="B61" s="127">
        <v>3440</v>
      </c>
      <c r="C61" s="128" t="s">
        <v>228</v>
      </c>
      <c r="D61" s="121">
        <v>3935240</v>
      </c>
      <c r="E61" s="122">
        <v>17272</v>
      </c>
      <c r="F61" s="123">
        <v>0</v>
      </c>
      <c r="G61" s="123">
        <v>750000</v>
      </c>
      <c r="H61" s="124">
        <v>767272</v>
      </c>
      <c r="I61" s="125">
        <v>4702512</v>
      </c>
      <c r="J61" s="80"/>
    </row>
    <row r="62" spans="1:10">
      <c r="A62" s="84"/>
      <c r="B62" s="127">
        <v>3350</v>
      </c>
      <c r="C62" s="128" t="s">
        <v>229</v>
      </c>
      <c r="D62" s="121">
        <v>101480</v>
      </c>
      <c r="E62" s="122">
        <v>7500</v>
      </c>
      <c r="F62" s="123">
        <v>0</v>
      </c>
      <c r="G62" s="123">
        <v>0</v>
      </c>
      <c r="H62" s="124">
        <v>7500</v>
      </c>
      <c r="I62" s="125">
        <v>108980</v>
      </c>
      <c r="J62" s="80"/>
    </row>
    <row r="63" spans="1:10">
      <c r="A63" s="84"/>
      <c r="B63" s="102">
        <v>1160</v>
      </c>
      <c r="C63" s="103" t="s">
        <v>230</v>
      </c>
      <c r="D63" s="104">
        <v>11000</v>
      </c>
      <c r="E63" s="105">
        <v>200</v>
      </c>
      <c r="F63" s="106">
        <v>0</v>
      </c>
      <c r="G63" s="106">
        <v>0</v>
      </c>
      <c r="H63" s="107">
        <v>200</v>
      </c>
      <c r="I63" s="108">
        <v>11200</v>
      </c>
      <c r="J63" s="80"/>
    </row>
    <row r="64" spans="1:10">
      <c r="A64" s="84"/>
      <c r="B64" s="102">
        <v>1180</v>
      </c>
      <c r="C64" s="134" t="s">
        <v>231</v>
      </c>
      <c r="D64" s="104">
        <v>1427600</v>
      </c>
      <c r="E64" s="105">
        <v>1161</v>
      </c>
      <c r="F64" s="106">
        <v>0</v>
      </c>
      <c r="G64" s="106">
        <v>0</v>
      </c>
      <c r="H64" s="107">
        <v>1161</v>
      </c>
      <c r="I64" s="108">
        <v>1428761</v>
      </c>
      <c r="J64" s="80"/>
    </row>
    <row r="65" spans="1:10">
      <c r="A65" s="84"/>
      <c r="B65" s="135">
        <v>3490</v>
      </c>
      <c r="C65" s="136" t="s">
        <v>232</v>
      </c>
      <c r="D65" s="121">
        <v>106200</v>
      </c>
      <c r="E65" s="122">
        <v>0</v>
      </c>
      <c r="F65" s="123">
        <v>0</v>
      </c>
      <c r="G65" s="123">
        <v>0</v>
      </c>
      <c r="H65" s="107">
        <v>0</v>
      </c>
      <c r="I65" s="108">
        <v>106200</v>
      </c>
      <c r="J65" s="80"/>
    </row>
    <row r="66" spans="1:10" ht="48">
      <c r="A66" s="84"/>
      <c r="B66" s="112">
        <v>15</v>
      </c>
      <c r="C66" s="113" t="s">
        <v>233</v>
      </c>
      <c r="D66" s="114">
        <v>2243100</v>
      </c>
      <c r="E66" s="115">
        <v>68000</v>
      </c>
      <c r="F66" s="116">
        <v>0</v>
      </c>
      <c r="G66" s="116">
        <v>0</v>
      </c>
      <c r="H66" s="117">
        <v>68000</v>
      </c>
      <c r="I66" s="118">
        <v>2311100</v>
      </c>
      <c r="J66" s="81" t="s">
        <v>180</v>
      </c>
    </row>
    <row r="67" spans="1:10">
      <c r="A67" s="84"/>
      <c r="B67" s="127">
        <v>1110</v>
      </c>
      <c r="C67" s="128" t="s">
        <v>184</v>
      </c>
      <c r="D67" s="121">
        <v>96600</v>
      </c>
      <c r="E67" s="122">
        <v>9000</v>
      </c>
      <c r="F67" s="123">
        <v>0</v>
      </c>
      <c r="G67" s="123">
        <v>0</v>
      </c>
      <c r="H67" s="124">
        <v>9000</v>
      </c>
      <c r="I67" s="125">
        <v>105600</v>
      </c>
      <c r="J67" s="80"/>
    </row>
    <row r="68" spans="1:10">
      <c r="A68" s="84"/>
      <c r="B68" s="102">
        <v>1120</v>
      </c>
      <c r="C68" s="103" t="s">
        <v>234</v>
      </c>
      <c r="D68" s="104">
        <v>1928500</v>
      </c>
      <c r="E68" s="105">
        <v>59000</v>
      </c>
      <c r="F68" s="106">
        <v>0</v>
      </c>
      <c r="G68" s="106">
        <v>0</v>
      </c>
      <c r="H68" s="107">
        <v>59000</v>
      </c>
      <c r="I68" s="108">
        <v>1987500</v>
      </c>
      <c r="J68" s="80"/>
    </row>
    <row r="69" spans="1:10">
      <c r="A69" s="84"/>
      <c r="B69" s="102">
        <v>1130</v>
      </c>
      <c r="C69" s="103" t="s">
        <v>235</v>
      </c>
      <c r="D69" s="121">
        <v>218000</v>
      </c>
      <c r="E69" s="122">
        <v>0</v>
      </c>
      <c r="F69" s="123">
        <v>0</v>
      </c>
      <c r="G69" s="123">
        <v>0</v>
      </c>
      <c r="H69" s="107">
        <v>0</v>
      </c>
      <c r="I69" s="108">
        <v>218000</v>
      </c>
      <c r="J69" s="80"/>
    </row>
    <row r="70" spans="1:10" ht="48">
      <c r="A70" s="84"/>
      <c r="B70" s="112">
        <v>16</v>
      </c>
      <c r="C70" s="113" t="s">
        <v>236</v>
      </c>
      <c r="D70" s="114">
        <v>15847880</v>
      </c>
      <c r="E70" s="115">
        <v>1114267.1499999999</v>
      </c>
      <c r="F70" s="116">
        <v>0</v>
      </c>
      <c r="G70" s="116">
        <v>193292.85</v>
      </c>
      <c r="H70" s="117">
        <v>1307560</v>
      </c>
      <c r="I70" s="118">
        <v>17155440</v>
      </c>
      <c r="J70" s="81" t="s">
        <v>180</v>
      </c>
    </row>
    <row r="71" spans="1:10">
      <c r="A71" s="84"/>
      <c r="B71" s="127">
        <v>1110</v>
      </c>
      <c r="C71" s="128" t="s">
        <v>184</v>
      </c>
      <c r="D71" s="121">
        <v>815000</v>
      </c>
      <c r="E71" s="122">
        <v>24779</v>
      </c>
      <c r="F71" s="123">
        <v>0</v>
      </c>
      <c r="G71" s="123">
        <v>0</v>
      </c>
      <c r="H71" s="124">
        <v>24779</v>
      </c>
      <c r="I71" s="125">
        <v>839779</v>
      </c>
      <c r="J71" s="80"/>
    </row>
    <row r="72" spans="1:10">
      <c r="A72" s="84"/>
      <c r="B72" s="127">
        <v>3140</v>
      </c>
      <c r="C72" s="128" t="s">
        <v>237</v>
      </c>
      <c r="D72" s="121">
        <v>11691280</v>
      </c>
      <c r="E72" s="122">
        <v>996006</v>
      </c>
      <c r="F72" s="123">
        <v>0</v>
      </c>
      <c r="G72" s="123">
        <v>170000</v>
      </c>
      <c r="H72" s="124">
        <v>1166006</v>
      </c>
      <c r="I72" s="125">
        <v>12857286</v>
      </c>
      <c r="J72" s="80"/>
    </row>
    <row r="73" spans="1:10">
      <c r="A73" s="84"/>
      <c r="B73" s="127">
        <v>3150</v>
      </c>
      <c r="C73" s="128" t="s">
        <v>238</v>
      </c>
      <c r="D73" s="121">
        <v>1200800</v>
      </c>
      <c r="E73" s="122">
        <v>28725</v>
      </c>
      <c r="F73" s="123">
        <v>0</v>
      </c>
      <c r="G73" s="123">
        <v>0</v>
      </c>
      <c r="H73" s="124">
        <v>28725</v>
      </c>
      <c r="I73" s="125">
        <v>1229525</v>
      </c>
      <c r="J73" s="80"/>
    </row>
    <row r="74" spans="1:10">
      <c r="A74" s="84" t="s">
        <v>180</v>
      </c>
      <c r="B74" s="127">
        <v>1160</v>
      </c>
      <c r="C74" s="128" t="s">
        <v>239</v>
      </c>
      <c r="D74" s="121">
        <v>555200</v>
      </c>
      <c r="E74" s="122">
        <v>9448.15</v>
      </c>
      <c r="F74" s="123">
        <v>0</v>
      </c>
      <c r="G74" s="123">
        <v>292.85000000000002</v>
      </c>
      <c r="H74" s="124">
        <v>9741</v>
      </c>
      <c r="I74" s="125">
        <v>564941</v>
      </c>
      <c r="J74" s="80"/>
    </row>
    <row r="75" spans="1:10">
      <c r="A75" s="84"/>
      <c r="B75" s="127">
        <v>1170</v>
      </c>
      <c r="C75" s="128" t="s">
        <v>240</v>
      </c>
      <c r="D75" s="121">
        <v>700100</v>
      </c>
      <c r="E75" s="122">
        <v>36183</v>
      </c>
      <c r="F75" s="123">
        <v>0</v>
      </c>
      <c r="G75" s="123">
        <v>0</v>
      </c>
      <c r="H75" s="124">
        <v>36183</v>
      </c>
      <c r="I75" s="125">
        <v>736283</v>
      </c>
      <c r="J75" s="80"/>
    </row>
    <row r="76" spans="1:10">
      <c r="A76" s="84"/>
      <c r="B76" s="102">
        <v>1180</v>
      </c>
      <c r="C76" s="131" t="s">
        <v>241</v>
      </c>
      <c r="D76" s="104">
        <v>96700</v>
      </c>
      <c r="E76" s="105">
        <v>6000</v>
      </c>
      <c r="F76" s="106">
        <v>0</v>
      </c>
      <c r="G76" s="106">
        <v>0</v>
      </c>
      <c r="H76" s="124">
        <v>6000</v>
      </c>
      <c r="I76" s="125">
        <v>102700</v>
      </c>
      <c r="J76" s="80"/>
    </row>
    <row r="77" spans="1:10">
      <c r="A77" s="84"/>
      <c r="B77" s="95">
        <v>10910</v>
      </c>
      <c r="C77" s="96" t="s">
        <v>242</v>
      </c>
      <c r="D77" s="97">
        <v>788800</v>
      </c>
      <c r="E77" s="98">
        <v>13126</v>
      </c>
      <c r="F77" s="99">
        <v>0</v>
      </c>
      <c r="G77" s="99">
        <v>23000</v>
      </c>
      <c r="H77" s="111">
        <v>36126</v>
      </c>
      <c r="I77" s="101">
        <v>824926</v>
      </c>
      <c r="J77" s="80"/>
    </row>
    <row r="78" spans="1:10" ht="36">
      <c r="A78" s="84"/>
      <c r="B78" s="112">
        <v>17</v>
      </c>
      <c r="C78" s="113" t="s">
        <v>243</v>
      </c>
      <c r="D78" s="114">
        <v>11211300</v>
      </c>
      <c r="E78" s="115">
        <v>2713124</v>
      </c>
      <c r="F78" s="116">
        <v>0</v>
      </c>
      <c r="G78" s="116">
        <v>0</v>
      </c>
      <c r="H78" s="117">
        <v>2713124</v>
      </c>
      <c r="I78" s="118">
        <v>13924424</v>
      </c>
      <c r="J78" s="81" t="s">
        <v>180</v>
      </c>
    </row>
    <row r="79" spans="1:10">
      <c r="A79" s="84"/>
      <c r="B79" s="127">
        <v>1110</v>
      </c>
      <c r="C79" s="128" t="s">
        <v>184</v>
      </c>
      <c r="D79" s="121">
        <v>1142000</v>
      </c>
      <c r="E79" s="122">
        <v>2500</v>
      </c>
      <c r="F79" s="123">
        <v>0</v>
      </c>
      <c r="G79" s="123">
        <v>0</v>
      </c>
      <c r="H79" s="124">
        <v>2500</v>
      </c>
      <c r="I79" s="125">
        <v>1144500</v>
      </c>
      <c r="J79" s="80"/>
    </row>
    <row r="80" spans="1:10">
      <c r="A80" s="84"/>
      <c r="B80" s="127">
        <v>2120</v>
      </c>
      <c r="C80" s="128" t="s">
        <v>244</v>
      </c>
      <c r="D80" s="121">
        <v>4478000</v>
      </c>
      <c r="E80" s="122">
        <v>2628824</v>
      </c>
      <c r="F80" s="123">
        <v>0</v>
      </c>
      <c r="G80" s="123">
        <v>0</v>
      </c>
      <c r="H80" s="124">
        <v>2628824</v>
      </c>
      <c r="I80" s="125">
        <v>7106824</v>
      </c>
      <c r="J80" s="80"/>
    </row>
    <row r="81" spans="1:10">
      <c r="A81" s="84"/>
      <c r="B81" s="127">
        <v>9430</v>
      </c>
      <c r="C81" s="128" t="s">
        <v>245</v>
      </c>
      <c r="D81" s="121">
        <v>826000</v>
      </c>
      <c r="E81" s="122">
        <v>0</v>
      </c>
      <c r="F81" s="123">
        <v>0</v>
      </c>
      <c r="G81" s="123">
        <v>0</v>
      </c>
      <c r="H81" s="124">
        <v>0</v>
      </c>
      <c r="I81" s="125">
        <v>826000</v>
      </c>
      <c r="J81" s="80"/>
    </row>
    <row r="82" spans="1:10">
      <c r="A82" s="84"/>
      <c r="B82" s="127">
        <v>2150</v>
      </c>
      <c r="C82" s="128" t="s">
        <v>246</v>
      </c>
      <c r="D82" s="121">
        <v>4195700</v>
      </c>
      <c r="E82" s="122">
        <v>49800</v>
      </c>
      <c r="F82" s="123">
        <v>0</v>
      </c>
      <c r="G82" s="123">
        <v>0</v>
      </c>
      <c r="H82" s="124">
        <v>49800</v>
      </c>
      <c r="I82" s="125">
        <v>4245500</v>
      </c>
      <c r="J82" s="80"/>
    </row>
    <row r="83" spans="1:10">
      <c r="A83" s="84"/>
      <c r="B83" s="95">
        <v>2280</v>
      </c>
      <c r="C83" s="96" t="s">
        <v>247</v>
      </c>
      <c r="D83" s="97">
        <v>569600</v>
      </c>
      <c r="E83" s="98">
        <v>32000</v>
      </c>
      <c r="F83" s="99">
        <v>0</v>
      </c>
      <c r="G83" s="99">
        <v>0</v>
      </c>
      <c r="H83" s="111">
        <v>32000</v>
      </c>
      <c r="I83" s="101">
        <v>601600</v>
      </c>
      <c r="J83" s="80"/>
    </row>
    <row r="84" spans="1:10" ht="36">
      <c r="A84" s="84"/>
      <c r="B84" s="112">
        <v>18</v>
      </c>
      <c r="C84" s="113" t="s">
        <v>248</v>
      </c>
      <c r="D84" s="114">
        <v>1388300</v>
      </c>
      <c r="E84" s="132">
        <v>45555</v>
      </c>
      <c r="F84" s="132">
        <v>0</v>
      </c>
      <c r="G84" s="132">
        <v>0</v>
      </c>
      <c r="H84" s="117">
        <v>45555</v>
      </c>
      <c r="I84" s="118">
        <v>1433855</v>
      </c>
      <c r="J84" s="81" t="s">
        <v>180</v>
      </c>
    </row>
    <row r="85" spans="1:10">
      <c r="A85" s="84"/>
      <c r="B85" s="127">
        <v>3520</v>
      </c>
      <c r="C85" s="128" t="s">
        <v>249</v>
      </c>
      <c r="D85" s="121">
        <v>1388300</v>
      </c>
      <c r="E85" s="122">
        <v>45555</v>
      </c>
      <c r="F85" s="123">
        <v>0</v>
      </c>
      <c r="G85" s="123">
        <v>0</v>
      </c>
      <c r="H85" s="111">
        <v>45555</v>
      </c>
      <c r="I85" s="101">
        <v>1433855</v>
      </c>
      <c r="J85" s="80"/>
    </row>
    <row r="86" spans="1:10" ht="48">
      <c r="A86" s="84"/>
      <c r="B86" s="112">
        <v>19</v>
      </c>
      <c r="C86" s="113" t="s">
        <v>250</v>
      </c>
      <c r="D86" s="114">
        <v>357000</v>
      </c>
      <c r="E86" s="132">
        <v>0</v>
      </c>
      <c r="F86" s="132">
        <v>0</v>
      </c>
      <c r="G86" s="132">
        <v>0</v>
      </c>
      <c r="H86" s="117">
        <v>0</v>
      </c>
      <c r="I86" s="118">
        <v>357000</v>
      </c>
      <c r="J86" s="81" t="s">
        <v>180</v>
      </c>
    </row>
    <row r="87" spans="1:10">
      <c r="A87" s="84"/>
      <c r="B87" s="127">
        <v>8310</v>
      </c>
      <c r="C87" s="128" t="s">
        <v>251</v>
      </c>
      <c r="D87" s="121">
        <v>240000</v>
      </c>
      <c r="E87" s="122">
        <v>0</v>
      </c>
      <c r="F87" s="123">
        <v>0</v>
      </c>
      <c r="G87" s="123">
        <v>0</v>
      </c>
      <c r="H87" s="124">
        <v>0</v>
      </c>
      <c r="I87" s="125">
        <v>240000</v>
      </c>
      <c r="J87" s="80"/>
    </row>
    <row r="88" spans="1:10">
      <c r="A88" s="84" t="s">
        <v>180</v>
      </c>
      <c r="B88" s="127">
        <v>8520</v>
      </c>
      <c r="C88" s="128" t="s">
        <v>252</v>
      </c>
      <c r="D88" s="121">
        <v>0</v>
      </c>
      <c r="E88" s="122">
        <v>0</v>
      </c>
      <c r="F88" s="123">
        <v>0</v>
      </c>
      <c r="G88" s="123">
        <v>0</v>
      </c>
      <c r="H88" s="124">
        <v>0</v>
      </c>
      <c r="I88" s="125">
        <v>0</v>
      </c>
      <c r="J88" s="80"/>
    </row>
    <row r="89" spans="1:10">
      <c r="A89" s="84"/>
      <c r="B89" s="127">
        <v>8330</v>
      </c>
      <c r="C89" s="128" t="s">
        <v>253</v>
      </c>
      <c r="D89" s="121">
        <v>62000</v>
      </c>
      <c r="E89" s="122">
        <v>0</v>
      </c>
      <c r="F89" s="123">
        <v>0</v>
      </c>
      <c r="G89" s="123">
        <v>0</v>
      </c>
      <c r="H89" s="124">
        <v>0</v>
      </c>
      <c r="I89" s="125">
        <v>62000</v>
      </c>
      <c r="J89" s="80"/>
    </row>
    <row r="90" spans="1:10">
      <c r="A90" s="84"/>
      <c r="B90" s="127">
        <v>8340</v>
      </c>
      <c r="C90" s="128" t="s">
        <v>254</v>
      </c>
      <c r="D90" s="121">
        <v>55000</v>
      </c>
      <c r="E90" s="122">
        <v>0</v>
      </c>
      <c r="F90" s="123">
        <v>0</v>
      </c>
      <c r="G90" s="123">
        <v>0</v>
      </c>
      <c r="H90" s="111">
        <v>0</v>
      </c>
      <c r="I90" s="101">
        <v>55000</v>
      </c>
      <c r="J90" s="80"/>
    </row>
    <row r="91" spans="1:10" ht="60">
      <c r="A91" s="84"/>
      <c r="B91" s="112">
        <v>20</v>
      </c>
      <c r="C91" s="113" t="s">
        <v>255</v>
      </c>
      <c r="D91" s="114">
        <v>170750</v>
      </c>
      <c r="E91" s="115">
        <v>4567</v>
      </c>
      <c r="F91" s="116">
        <v>0</v>
      </c>
      <c r="G91" s="116">
        <v>0</v>
      </c>
      <c r="H91" s="137">
        <v>4567</v>
      </c>
      <c r="I91" s="118">
        <v>175317</v>
      </c>
      <c r="J91" s="81" t="s">
        <v>180</v>
      </c>
    </row>
    <row r="92" spans="1:10">
      <c r="A92" s="84"/>
      <c r="B92" s="95">
        <v>1110</v>
      </c>
      <c r="C92" s="96" t="s">
        <v>184</v>
      </c>
      <c r="D92" s="97">
        <v>170750</v>
      </c>
      <c r="E92" s="98">
        <v>4567</v>
      </c>
      <c r="F92" s="99">
        <v>0</v>
      </c>
      <c r="G92" s="99">
        <v>0</v>
      </c>
      <c r="H92" s="100">
        <v>4567</v>
      </c>
      <c r="I92" s="101">
        <v>175317</v>
      </c>
      <c r="J92" s="80"/>
    </row>
    <row r="93" spans="1:10" ht="36">
      <c r="A93" s="84"/>
      <c r="B93" s="112">
        <v>22</v>
      </c>
      <c r="C93" s="113" t="s">
        <v>256</v>
      </c>
      <c r="D93" s="114">
        <v>88000</v>
      </c>
      <c r="E93" s="132">
        <v>2000</v>
      </c>
      <c r="F93" s="132">
        <v>0</v>
      </c>
      <c r="G93" s="132">
        <v>9000</v>
      </c>
      <c r="H93" s="138">
        <v>11000</v>
      </c>
      <c r="I93" s="139">
        <v>99000</v>
      </c>
      <c r="J93" s="81" t="s">
        <v>180</v>
      </c>
    </row>
    <row r="94" spans="1:10">
      <c r="A94" s="84"/>
      <c r="B94" s="95">
        <v>1520</v>
      </c>
      <c r="C94" s="96" t="s">
        <v>257</v>
      </c>
      <c r="D94" s="97">
        <v>88000</v>
      </c>
      <c r="E94" s="98">
        <v>2000</v>
      </c>
      <c r="F94" s="99">
        <v>0</v>
      </c>
      <c r="G94" s="99">
        <v>9000</v>
      </c>
      <c r="H94" s="111">
        <v>11000</v>
      </c>
      <c r="I94" s="101">
        <v>99000</v>
      </c>
      <c r="J94" s="80"/>
    </row>
    <row r="95" spans="1:10" ht="36">
      <c r="A95" s="84"/>
      <c r="B95" s="112">
        <v>24</v>
      </c>
      <c r="C95" s="113" t="s">
        <v>258</v>
      </c>
      <c r="D95" s="114">
        <v>320150</v>
      </c>
      <c r="E95" s="132">
        <v>20000</v>
      </c>
      <c r="F95" s="132">
        <v>0</v>
      </c>
      <c r="G95" s="132">
        <v>30000</v>
      </c>
      <c r="H95" s="138">
        <v>50000</v>
      </c>
      <c r="I95" s="139">
        <v>370150</v>
      </c>
      <c r="J95" s="81" t="s">
        <v>180</v>
      </c>
    </row>
    <row r="96" spans="1:10">
      <c r="A96" s="84" t="s">
        <v>180</v>
      </c>
      <c r="B96" s="95">
        <v>1120</v>
      </c>
      <c r="C96" s="96" t="s">
        <v>259</v>
      </c>
      <c r="D96" s="97">
        <v>320150</v>
      </c>
      <c r="E96" s="98">
        <v>20000</v>
      </c>
      <c r="F96" s="99">
        <v>0</v>
      </c>
      <c r="G96" s="99">
        <v>30000</v>
      </c>
      <c r="H96" s="111">
        <v>50000</v>
      </c>
      <c r="I96" s="101">
        <v>370150</v>
      </c>
      <c r="J96" s="80"/>
    </row>
    <row r="97" spans="1:11" ht="72">
      <c r="A97" s="84"/>
      <c r="B97" s="112">
        <v>25</v>
      </c>
      <c r="C97" s="113" t="s">
        <v>260</v>
      </c>
      <c r="D97" s="114">
        <v>72399810</v>
      </c>
      <c r="E97" s="115">
        <v>230560</v>
      </c>
      <c r="F97" s="116">
        <v>4500</v>
      </c>
      <c r="G97" s="116">
        <v>156350</v>
      </c>
      <c r="H97" s="117">
        <v>391410</v>
      </c>
      <c r="I97" s="118">
        <v>72791220</v>
      </c>
      <c r="J97" s="81" t="s">
        <v>180</v>
      </c>
      <c r="K97" s="80"/>
    </row>
    <row r="98" spans="1:11">
      <c r="A98" s="84" t="s">
        <v>180</v>
      </c>
      <c r="B98" s="127">
        <v>1110</v>
      </c>
      <c r="C98" s="128" t="s">
        <v>184</v>
      </c>
      <c r="D98" s="121">
        <v>140700</v>
      </c>
      <c r="E98" s="122">
        <v>13261</v>
      </c>
      <c r="F98" s="123">
        <v>0</v>
      </c>
      <c r="G98" s="123">
        <v>0</v>
      </c>
      <c r="H98" s="124">
        <v>13261</v>
      </c>
      <c r="I98" s="125">
        <v>153961</v>
      </c>
      <c r="J98" s="80"/>
      <c r="K98" s="80"/>
    </row>
    <row r="99" spans="1:11">
      <c r="A99" s="84"/>
      <c r="B99" s="127">
        <v>10220</v>
      </c>
      <c r="C99" s="128" t="s">
        <v>40</v>
      </c>
      <c r="D99" s="121">
        <v>45421000</v>
      </c>
      <c r="E99" s="122">
        <v>0</v>
      </c>
      <c r="F99" s="123">
        <v>0</v>
      </c>
      <c r="G99" s="123">
        <v>0</v>
      </c>
      <c r="H99" s="124">
        <v>0</v>
      </c>
      <c r="I99" s="125">
        <v>45421000</v>
      </c>
      <c r="J99" s="80"/>
      <c r="K99" s="80"/>
    </row>
    <row r="100" spans="1:11">
      <c r="A100" s="84" t="s">
        <v>180</v>
      </c>
      <c r="B100" s="127">
        <v>10430</v>
      </c>
      <c r="C100" s="128" t="s">
        <v>261</v>
      </c>
      <c r="D100" s="121">
        <v>24693500</v>
      </c>
      <c r="E100" s="122">
        <v>8572</v>
      </c>
      <c r="F100" s="123">
        <v>0</v>
      </c>
      <c r="G100" s="123">
        <v>44000</v>
      </c>
      <c r="H100" s="124">
        <v>52572</v>
      </c>
      <c r="I100" s="125">
        <v>24746072</v>
      </c>
      <c r="J100" s="80"/>
      <c r="K100" s="80"/>
    </row>
    <row r="101" spans="1:11">
      <c r="A101" s="84"/>
      <c r="B101" s="127">
        <v>10550</v>
      </c>
      <c r="C101" s="128" t="s">
        <v>262</v>
      </c>
      <c r="D101" s="121">
        <v>1798000</v>
      </c>
      <c r="E101" s="122">
        <v>24500</v>
      </c>
      <c r="F101" s="123">
        <v>4500</v>
      </c>
      <c r="G101" s="123">
        <v>0</v>
      </c>
      <c r="H101" s="124">
        <v>29000</v>
      </c>
      <c r="I101" s="125">
        <v>1827000</v>
      </c>
      <c r="J101" s="80"/>
      <c r="K101" s="80"/>
    </row>
    <row r="102" spans="1:11">
      <c r="A102" s="84" t="s">
        <v>180</v>
      </c>
      <c r="B102" s="127">
        <v>4170</v>
      </c>
      <c r="C102" s="128" t="s">
        <v>263</v>
      </c>
      <c r="D102" s="121">
        <v>163500</v>
      </c>
      <c r="E102" s="122">
        <v>2000</v>
      </c>
      <c r="F102" s="123">
        <v>0</v>
      </c>
      <c r="G102" s="123">
        <v>0</v>
      </c>
      <c r="H102" s="124">
        <v>2000</v>
      </c>
      <c r="I102" s="125">
        <v>165500</v>
      </c>
      <c r="J102" s="80"/>
      <c r="K102" s="80"/>
    </row>
    <row r="103" spans="1:11">
      <c r="A103" s="84"/>
      <c r="B103" s="102">
        <v>10460</v>
      </c>
      <c r="C103" s="134" t="s">
        <v>264</v>
      </c>
      <c r="D103" s="104">
        <v>26500</v>
      </c>
      <c r="E103" s="105">
        <v>12300</v>
      </c>
      <c r="F103" s="106">
        <v>0</v>
      </c>
      <c r="G103" s="106">
        <v>112350</v>
      </c>
      <c r="H103" s="107">
        <v>124650</v>
      </c>
      <c r="I103" s="108">
        <v>151150</v>
      </c>
      <c r="J103" s="80"/>
      <c r="K103" s="80"/>
    </row>
    <row r="104" spans="1:11">
      <c r="A104" s="84" t="s">
        <v>180</v>
      </c>
      <c r="B104" s="127">
        <v>8480</v>
      </c>
      <c r="C104" s="128" t="s">
        <v>265</v>
      </c>
      <c r="D104" s="121">
        <v>126610</v>
      </c>
      <c r="E104" s="122">
        <v>169830</v>
      </c>
      <c r="F104" s="123">
        <v>0</v>
      </c>
      <c r="G104" s="123">
        <v>0</v>
      </c>
      <c r="H104" s="124">
        <v>169830</v>
      </c>
      <c r="I104" s="125">
        <v>296440</v>
      </c>
      <c r="J104" s="80"/>
      <c r="K104" s="80"/>
    </row>
    <row r="105" spans="1:11">
      <c r="A105" s="84"/>
      <c r="B105" s="127">
        <v>1190</v>
      </c>
      <c r="C105" s="128" t="s">
        <v>266</v>
      </c>
      <c r="D105" s="121">
        <v>30000</v>
      </c>
      <c r="E105" s="122">
        <v>97</v>
      </c>
      <c r="F105" s="123">
        <v>0</v>
      </c>
      <c r="G105" s="123">
        <v>0</v>
      </c>
      <c r="H105" s="124">
        <v>97</v>
      </c>
      <c r="I105" s="125">
        <v>30097</v>
      </c>
      <c r="J105" s="80"/>
      <c r="K105" s="80"/>
    </row>
    <row r="106" spans="1:11">
      <c r="A106" s="84"/>
      <c r="B106" s="112">
        <v>26</v>
      </c>
      <c r="C106" s="129" t="s">
        <v>267</v>
      </c>
      <c r="D106" s="114">
        <v>1158300</v>
      </c>
      <c r="E106" s="132">
        <v>267510</v>
      </c>
      <c r="F106" s="132">
        <v>419397</v>
      </c>
      <c r="G106" s="132">
        <v>321082</v>
      </c>
      <c r="H106" s="117">
        <v>1007989</v>
      </c>
      <c r="I106" s="118">
        <v>2166289</v>
      </c>
      <c r="J106" s="81" t="s">
        <v>180</v>
      </c>
      <c r="K106" s="80"/>
    </row>
    <row r="107" spans="1:11">
      <c r="A107" s="84"/>
      <c r="B107" s="127">
        <v>1110</v>
      </c>
      <c r="C107" s="128" t="s">
        <v>184</v>
      </c>
      <c r="D107" s="121">
        <v>123400</v>
      </c>
      <c r="E107" s="122">
        <v>5563</v>
      </c>
      <c r="F107" s="123">
        <v>0</v>
      </c>
      <c r="G107" s="123">
        <v>0</v>
      </c>
      <c r="H107" s="124">
        <v>5563</v>
      </c>
      <c r="I107" s="125">
        <v>128963</v>
      </c>
      <c r="J107" s="80"/>
      <c r="K107" s="80"/>
    </row>
    <row r="108" spans="1:11">
      <c r="A108" s="84"/>
      <c r="B108" s="127">
        <v>5320</v>
      </c>
      <c r="C108" s="128" t="s">
        <v>268</v>
      </c>
      <c r="D108" s="121">
        <v>360800</v>
      </c>
      <c r="E108" s="122">
        <v>66744</v>
      </c>
      <c r="F108" s="123">
        <v>0</v>
      </c>
      <c r="G108" s="123">
        <v>198042</v>
      </c>
      <c r="H108" s="124">
        <v>264786</v>
      </c>
      <c r="I108" s="125">
        <v>625586</v>
      </c>
      <c r="J108" s="80"/>
      <c r="K108" s="80"/>
    </row>
    <row r="109" spans="1:11">
      <c r="A109" s="84"/>
      <c r="B109" s="127">
        <v>4260</v>
      </c>
      <c r="C109" s="128" t="s">
        <v>269</v>
      </c>
      <c r="D109" s="121">
        <v>543500</v>
      </c>
      <c r="E109" s="122">
        <v>182603</v>
      </c>
      <c r="F109" s="123">
        <v>419397</v>
      </c>
      <c r="G109" s="123">
        <v>50000</v>
      </c>
      <c r="H109" s="124">
        <v>652000</v>
      </c>
      <c r="I109" s="125">
        <v>1195500</v>
      </c>
      <c r="J109" s="80"/>
      <c r="K109" s="80"/>
    </row>
    <row r="110" spans="1:11">
      <c r="A110" s="84"/>
      <c r="B110" s="95">
        <v>5640</v>
      </c>
      <c r="C110" s="96" t="s">
        <v>270</v>
      </c>
      <c r="D110" s="97">
        <v>130600</v>
      </c>
      <c r="E110" s="98">
        <v>12600</v>
      </c>
      <c r="F110" s="99">
        <v>0</v>
      </c>
      <c r="G110" s="99">
        <v>73040</v>
      </c>
      <c r="H110" s="111">
        <v>85640</v>
      </c>
      <c r="I110" s="101">
        <v>216240</v>
      </c>
      <c r="J110" s="80"/>
      <c r="K110" s="80"/>
    </row>
    <row r="111" spans="1:11" ht="48">
      <c r="A111" s="84"/>
      <c r="B111" s="112">
        <v>28</v>
      </c>
      <c r="C111" s="113" t="s">
        <v>271</v>
      </c>
      <c r="D111" s="114">
        <v>1413247</v>
      </c>
      <c r="E111" s="115">
        <v>148000</v>
      </c>
      <c r="F111" s="116">
        <v>0</v>
      </c>
      <c r="G111" s="116">
        <v>0</v>
      </c>
      <c r="H111" s="117">
        <v>148000</v>
      </c>
      <c r="I111" s="118">
        <v>1561247</v>
      </c>
      <c r="J111" s="81" t="s">
        <v>180</v>
      </c>
      <c r="K111" s="80"/>
    </row>
    <row r="112" spans="1:11">
      <c r="A112" s="84" t="s">
        <v>180</v>
      </c>
      <c r="B112" s="95">
        <v>1110</v>
      </c>
      <c r="C112" s="96" t="s">
        <v>184</v>
      </c>
      <c r="D112" s="97">
        <v>1413247</v>
      </c>
      <c r="E112" s="98">
        <v>148000</v>
      </c>
      <c r="F112" s="99">
        <v>0</v>
      </c>
      <c r="G112" s="99">
        <v>0</v>
      </c>
      <c r="H112" s="111">
        <v>148000</v>
      </c>
      <c r="I112" s="101">
        <v>1561247</v>
      </c>
      <c r="J112" s="80"/>
      <c r="K112" s="130"/>
    </row>
    <row r="113" spans="1:10" ht="60">
      <c r="A113" s="84"/>
      <c r="B113" s="112">
        <v>29</v>
      </c>
      <c r="C113" s="113" t="s">
        <v>272</v>
      </c>
      <c r="D113" s="114">
        <v>1906200</v>
      </c>
      <c r="E113" s="115">
        <v>152212</v>
      </c>
      <c r="F113" s="116">
        <v>0</v>
      </c>
      <c r="G113" s="116">
        <v>0</v>
      </c>
      <c r="H113" s="117">
        <v>152212</v>
      </c>
      <c r="I113" s="118">
        <v>2058412</v>
      </c>
      <c r="J113" s="81" t="s">
        <v>180</v>
      </c>
    </row>
    <row r="114" spans="1:10">
      <c r="A114" s="84"/>
      <c r="B114" s="102">
        <v>1110</v>
      </c>
      <c r="C114" s="103" t="s">
        <v>184</v>
      </c>
      <c r="D114" s="104">
        <v>28380</v>
      </c>
      <c r="E114" s="105">
        <v>12369</v>
      </c>
      <c r="F114" s="106">
        <v>0</v>
      </c>
      <c r="G114" s="106">
        <v>0</v>
      </c>
      <c r="H114" s="107">
        <v>12369</v>
      </c>
      <c r="I114" s="108">
        <v>40749</v>
      </c>
      <c r="J114" s="80"/>
    </row>
    <row r="115" spans="1:10">
      <c r="A115" s="84"/>
      <c r="B115" s="95">
        <v>3310</v>
      </c>
      <c r="C115" s="95" t="s">
        <v>273</v>
      </c>
      <c r="D115" s="97">
        <v>1877820</v>
      </c>
      <c r="E115" s="98">
        <v>139843</v>
      </c>
      <c r="F115" s="99">
        <v>0</v>
      </c>
      <c r="G115" s="99">
        <v>0</v>
      </c>
      <c r="H115" s="111">
        <v>139843</v>
      </c>
      <c r="I115" s="101">
        <v>2017663</v>
      </c>
      <c r="J115" s="80"/>
    </row>
    <row r="116" spans="1:10" ht="36">
      <c r="A116" s="84"/>
      <c r="B116" s="112">
        <v>30</v>
      </c>
      <c r="C116" s="113" t="s">
        <v>274</v>
      </c>
      <c r="D116" s="114">
        <v>110000</v>
      </c>
      <c r="E116" s="132">
        <v>3287</v>
      </c>
      <c r="F116" s="132">
        <v>0</v>
      </c>
      <c r="G116" s="132">
        <v>0</v>
      </c>
      <c r="H116" s="114">
        <v>3287</v>
      </c>
      <c r="I116" s="118">
        <v>113287</v>
      </c>
      <c r="J116" s="81" t="s">
        <v>180</v>
      </c>
    </row>
    <row r="117" spans="1:10">
      <c r="A117" s="84"/>
      <c r="B117" s="95">
        <v>3320</v>
      </c>
      <c r="C117" s="96" t="s">
        <v>275</v>
      </c>
      <c r="D117" s="97">
        <v>110000</v>
      </c>
      <c r="E117" s="105">
        <v>3287</v>
      </c>
      <c r="F117" s="99">
        <v>0</v>
      </c>
      <c r="G117" s="99">
        <v>0</v>
      </c>
      <c r="H117" s="111">
        <v>3287</v>
      </c>
      <c r="I117" s="101">
        <v>113287</v>
      </c>
      <c r="J117" s="80"/>
    </row>
    <row r="118" spans="1:10" ht="48">
      <c r="A118" s="84" t="s">
        <v>180</v>
      </c>
      <c r="B118" s="112">
        <v>31</v>
      </c>
      <c r="C118" s="113" t="s">
        <v>276</v>
      </c>
      <c r="D118" s="114">
        <v>93700</v>
      </c>
      <c r="E118" s="132">
        <v>2500</v>
      </c>
      <c r="F118" s="132">
        <v>0</v>
      </c>
      <c r="G118" s="132">
        <v>0</v>
      </c>
      <c r="H118" s="114">
        <v>2500</v>
      </c>
      <c r="I118" s="118">
        <v>96200</v>
      </c>
      <c r="J118" s="81" t="s">
        <v>180</v>
      </c>
    </row>
    <row r="119" spans="1:10">
      <c r="A119" s="84"/>
      <c r="B119" s="95">
        <v>8320</v>
      </c>
      <c r="C119" s="103" t="s">
        <v>277</v>
      </c>
      <c r="D119" s="97">
        <v>93700</v>
      </c>
      <c r="E119" s="98">
        <v>2500</v>
      </c>
      <c r="F119" s="99">
        <v>0</v>
      </c>
      <c r="G119" s="99">
        <v>0</v>
      </c>
      <c r="H119" s="111">
        <v>2500</v>
      </c>
      <c r="I119" s="101">
        <v>96200</v>
      </c>
      <c r="J119" s="80"/>
    </row>
    <row r="120" spans="1:10" ht="24">
      <c r="A120" s="140"/>
      <c r="B120" s="141">
        <v>40</v>
      </c>
      <c r="C120" s="142" t="s">
        <v>278</v>
      </c>
      <c r="D120" s="143">
        <v>201000</v>
      </c>
      <c r="E120" s="144">
        <v>0</v>
      </c>
      <c r="F120" s="145">
        <v>0</v>
      </c>
      <c r="G120" s="145">
        <v>0</v>
      </c>
      <c r="H120" s="146">
        <v>0</v>
      </c>
      <c r="I120" s="147">
        <v>201000</v>
      </c>
      <c r="J120" s="140" t="s">
        <v>180</v>
      </c>
    </row>
    <row r="121" spans="1:10">
      <c r="A121" s="84"/>
      <c r="B121" s="127">
        <v>1110</v>
      </c>
      <c r="C121" s="128" t="s">
        <v>279</v>
      </c>
      <c r="D121" s="148">
        <v>190000</v>
      </c>
      <c r="E121" s="149">
        <v>0</v>
      </c>
      <c r="F121" s="150">
        <v>0</v>
      </c>
      <c r="G121" s="150">
        <v>0</v>
      </c>
      <c r="H121" s="151">
        <v>0</v>
      </c>
      <c r="I121" s="152">
        <v>190000</v>
      </c>
      <c r="J121" s="80"/>
    </row>
    <row r="122" spans="1:10">
      <c r="A122" s="84"/>
      <c r="B122" s="127">
        <v>1120</v>
      </c>
      <c r="C122" s="128" t="s">
        <v>280</v>
      </c>
      <c r="D122" s="148">
        <v>9000</v>
      </c>
      <c r="E122" s="149">
        <v>0</v>
      </c>
      <c r="F122" s="150">
        <v>0</v>
      </c>
      <c r="G122" s="150">
        <v>0</v>
      </c>
      <c r="H122" s="151">
        <v>0</v>
      </c>
      <c r="I122" s="152">
        <v>9000</v>
      </c>
      <c r="J122" s="80"/>
    </row>
    <row r="123" spans="1:10">
      <c r="A123" s="84" t="s">
        <v>180</v>
      </c>
      <c r="B123" s="127">
        <v>1130</v>
      </c>
      <c r="C123" s="128" t="s">
        <v>281</v>
      </c>
      <c r="D123" s="148">
        <v>2000</v>
      </c>
      <c r="E123" s="149">
        <v>0</v>
      </c>
      <c r="F123" s="150">
        <v>0</v>
      </c>
      <c r="G123" s="150">
        <v>0</v>
      </c>
      <c r="H123" s="151">
        <v>0</v>
      </c>
      <c r="I123" s="152">
        <v>2000</v>
      </c>
      <c r="J123" s="80"/>
    </row>
    <row r="124" spans="1:10" ht="36">
      <c r="A124" s="84"/>
      <c r="B124" s="112">
        <v>50</v>
      </c>
      <c r="C124" s="113" t="s">
        <v>282</v>
      </c>
      <c r="D124" s="114">
        <v>481930</v>
      </c>
      <c r="E124" s="132">
        <v>7000</v>
      </c>
      <c r="F124" s="132">
        <v>0</v>
      </c>
      <c r="G124" s="132">
        <v>70000</v>
      </c>
      <c r="H124" s="117">
        <v>77000</v>
      </c>
      <c r="I124" s="118">
        <v>558930</v>
      </c>
      <c r="J124" s="81" t="s">
        <v>180</v>
      </c>
    </row>
    <row r="125" spans="1:10">
      <c r="A125" s="84" t="s">
        <v>180</v>
      </c>
      <c r="B125" s="95">
        <v>1320</v>
      </c>
      <c r="C125" s="96" t="s">
        <v>283</v>
      </c>
      <c r="D125" s="97">
        <v>481930</v>
      </c>
      <c r="E125" s="98">
        <v>7000</v>
      </c>
      <c r="F125" s="99">
        <v>0</v>
      </c>
      <c r="G125" s="99">
        <v>70000</v>
      </c>
      <c r="H125" s="111">
        <v>77000</v>
      </c>
      <c r="I125" s="101">
        <v>558930</v>
      </c>
      <c r="J125" s="80"/>
    </row>
    <row r="126" spans="1:10" ht="36">
      <c r="A126" s="140"/>
      <c r="B126" s="112">
        <v>55</v>
      </c>
      <c r="C126" s="113" t="s">
        <v>284</v>
      </c>
      <c r="D126" s="114">
        <v>58600</v>
      </c>
      <c r="E126" s="132">
        <v>1000</v>
      </c>
      <c r="F126" s="132">
        <v>0</v>
      </c>
      <c r="G126" s="132">
        <v>0</v>
      </c>
      <c r="H126" s="117">
        <v>1000</v>
      </c>
      <c r="I126" s="118">
        <v>59600</v>
      </c>
      <c r="J126" s="140" t="s">
        <v>180</v>
      </c>
    </row>
    <row r="127" spans="1:10">
      <c r="A127" s="84" t="s">
        <v>180</v>
      </c>
      <c r="B127" s="95">
        <v>9820</v>
      </c>
      <c r="C127" s="96" t="s">
        <v>285</v>
      </c>
      <c r="D127" s="97">
        <v>58600</v>
      </c>
      <c r="E127" s="98">
        <v>1000</v>
      </c>
      <c r="F127" s="98">
        <v>0</v>
      </c>
      <c r="G127" s="98">
        <v>0</v>
      </c>
      <c r="H127" s="111">
        <v>1000</v>
      </c>
      <c r="I127" s="101">
        <v>59600</v>
      </c>
      <c r="J127" s="80"/>
    </row>
    <row r="128" spans="1:10" ht="36">
      <c r="A128" s="84"/>
      <c r="B128" s="112">
        <v>56</v>
      </c>
      <c r="C128" s="113" t="s">
        <v>286</v>
      </c>
      <c r="D128" s="114">
        <v>0</v>
      </c>
      <c r="E128" s="115">
        <v>2084266</v>
      </c>
      <c r="F128" s="116">
        <v>0</v>
      </c>
      <c r="G128" s="116">
        <v>8000000</v>
      </c>
      <c r="H128" s="117">
        <v>10084266</v>
      </c>
      <c r="I128" s="118">
        <v>10084266</v>
      </c>
      <c r="J128" s="81" t="s">
        <v>180</v>
      </c>
    </row>
    <row r="129" spans="1:10">
      <c r="A129" s="84" t="s">
        <v>180</v>
      </c>
      <c r="B129" s="95">
        <v>6210</v>
      </c>
      <c r="C129" s="96" t="s">
        <v>287</v>
      </c>
      <c r="D129" s="97">
        <v>0</v>
      </c>
      <c r="E129" s="98">
        <v>2084266</v>
      </c>
      <c r="F129" s="99">
        <v>0</v>
      </c>
      <c r="G129" s="99">
        <v>8000000</v>
      </c>
      <c r="H129" s="111">
        <v>10084266</v>
      </c>
      <c r="I129" s="101">
        <v>10084266</v>
      </c>
      <c r="J129" s="80"/>
    </row>
    <row r="130" spans="1:10" ht="60">
      <c r="A130" s="84"/>
      <c r="B130" s="112">
        <v>57</v>
      </c>
      <c r="C130" s="113" t="s">
        <v>288</v>
      </c>
      <c r="D130" s="114">
        <v>104270</v>
      </c>
      <c r="E130" s="132">
        <v>2000</v>
      </c>
      <c r="F130" s="132">
        <v>0</v>
      </c>
      <c r="G130" s="132">
        <v>0</v>
      </c>
      <c r="H130" s="117">
        <v>2000</v>
      </c>
      <c r="I130" s="118">
        <v>106270</v>
      </c>
      <c r="J130" s="81" t="s">
        <v>180</v>
      </c>
    </row>
    <row r="131" spans="1:10">
      <c r="A131" s="84" t="s">
        <v>180</v>
      </c>
      <c r="B131" s="95">
        <v>8220</v>
      </c>
      <c r="C131" s="96" t="s">
        <v>289</v>
      </c>
      <c r="D131" s="97">
        <v>104270</v>
      </c>
      <c r="E131" s="98">
        <v>2000</v>
      </c>
      <c r="F131" s="99">
        <v>0</v>
      </c>
      <c r="G131" s="99">
        <v>0</v>
      </c>
      <c r="H131" s="111">
        <v>2000</v>
      </c>
      <c r="I131" s="101">
        <v>106270</v>
      </c>
      <c r="J131" s="80"/>
    </row>
    <row r="132" spans="1:10" ht="48">
      <c r="A132" s="84"/>
      <c r="B132" s="112">
        <v>63</v>
      </c>
      <c r="C132" s="113" t="s">
        <v>290</v>
      </c>
      <c r="D132" s="114">
        <v>85920</v>
      </c>
      <c r="E132" s="132">
        <v>2000</v>
      </c>
      <c r="F132" s="132">
        <v>0</v>
      </c>
      <c r="G132" s="132">
        <v>0</v>
      </c>
      <c r="H132" s="117">
        <v>2000</v>
      </c>
      <c r="I132" s="118">
        <v>87920</v>
      </c>
      <c r="J132" s="81" t="s">
        <v>180</v>
      </c>
    </row>
    <row r="133" spans="1:10">
      <c r="A133" s="84"/>
      <c r="B133" s="95">
        <v>3320</v>
      </c>
      <c r="C133" s="96" t="s">
        <v>291</v>
      </c>
      <c r="D133" s="97">
        <v>85920</v>
      </c>
      <c r="E133" s="98">
        <v>2000</v>
      </c>
      <c r="F133" s="99">
        <v>0</v>
      </c>
      <c r="G133" s="99">
        <v>0</v>
      </c>
      <c r="H133" s="111">
        <v>2000</v>
      </c>
      <c r="I133" s="101">
        <v>87920</v>
      </c>
      <c r="J133" s="80"/>
    </row>
    <row r="134" spans="1:10" ht="24">
      <c r="A134" s="84" t="s">
        <v>180</v>
      </c>
      <c r="B134" s="112">
        <v>66</v>
      </c>
      <c r="C134" s="113" t="s">
        <v>292</v>
      </c>
      <c r="D134" s="114">
        <v>91500</v>
      </c>
      <c r="E134" s="132">
        <v>4000</v>
      </c>
      <c r="F134" s="132">
        <v>0</v>
      </c>
      <c r="G134" s="132">
        <v>36400</v>
      </c>
      <c r="H134" s="117">
        <v>40400</v>
      </c>
      <c r="I134" s="118">
        <v>131900</v>
      </c>
      <c r="J134" s="81" t="s">
        <v>180</v>
      </c>
    </row>
    <row r="135" spans="1:10">
      <c r="A135" s="84"/>
      <c r="B135" s="95">
        <v>3320</v>
      </c>
      <c r="C135" s="96" t="s">
        <v>293</v>
      </c>
      <c r="D135" s="97">
        <v>91500</v>
      </c>
      <c r="E135" s="98">
        <v>4000</v>
      </c>
      <c r="F135" s="99">
        <v>0</v>
      </c>
      <c r="G135" s="99">
        <v>36400</v>
      </c>
      <c r="H135" s="111">
        <v>40400</v>
      </c>
      <c r="I135" s="101">
        <v>131900</v>
      </c>
      <c r="J135" s="80"/>
    </row>
    <row r="136" spans="1:10" ht="48">
      <c r="A136" s="84" t="s">
        <v>180</v>
      </c>
      <c r="B136" s="112">
        <v>67</v>
      </c>
      <c r="C136" s="113" t="s">
        <v>294</v>
      </c>
      <c r="D136" s="114">
        <v>43670</v>
      </c>
      <c r="E136" s="115">
        <v>1500</v>
      </c>
      <c r="F136" s="116">
        <v>0</v>
      </c>
      <c r="G136" s="116">
        <v>0</v>
      </c>
      <c r="H136" s="117">
        <v>1500</v>
      </c>
      <c r="I136" s="118">
        <v>45170</v>
      </c>
      <c r="J136" s="81" t="s">
        <v>180</v>
      </c>
    </row>
    <row r="137" spans="1:10">
      <c r="A137" s="84"/>
      <c r="B137" s="95">
        <v>1110</v>
      </c>
      <c r="C137" s="96" t="s">
        <v>184</v>
      </c>
      <c r="D137" s="97">
        <v>43670</v>
      </c>
      <c r="E137" s="98">
        <v>1500</v>
      </c>
      <c r="F137" s="99">
        <v>0</v>
      </c>
      <c r="G137" s="99">
        <v>0</v>
      </c>
      <c r="H137" s="111">
        <v>1500</v>
      </c>
      <c r="I137" s="101">
        <v>45170</v>
      </c>
      <c r="J137" s="80"/>
    </row>
    <row r="138" spans="1:10" ht="48">
      <c r="A138" s="84"/>
      <c r="B138" s="112">
        <v>73</v>
      </c>
      <c r="C138" s="113" t="s">
        <v>295</v>
      </c>
      <c r="D138" s="114">
        <v>88080</v>
      </c>
      <c r="E138" s="115">
        <v>3000</v>
      </c>
      <c r="F138" s="116">
        <v>0</v>
      </c>
      <c r="G138" s="116">
        <v>0</v>
      </c>
      <c r="H138" s="117">
        <v>3000</v>
      </c>
      <c r="I138" s="118">
        <v>91080</v>
      </c>
      <c r="J138" s="81" t="s">
        <v>180</v>
      </c>
    </row>
    <row r="139" spans="1:10">
      <c r="A139" s="84" t="s">
        <v>180</v>
      </c>
      <c r="B139" s="127">
        <v>1610</v>
      </c>
      <c r="C139" s="128" t="s">
        <v>184</v>
      </c>
      <c r="D139" s="121">
        <v>88080</v>
      </c>
      <c r="E139" s="122">
        <v>3000</v>
      </c>
      <c r="F139" s="123">
        <v>0</v>
      </c>
      <c r="G139" s="123">
        <v>0</v>
      </c>
      <c r="H139" s="124">
        <v>3000</v>
      </c>
      <c r="I139" s="125">
        <v>91080</v>
      </c>
      <c r="J139" s="80"/>
    </row>
    <row r="140" spans="1:10">
      <c r="A140" s="84"/>
      <c r="B140" s="95">
        <v>1620</v>
      </c>
      <c r="C140" s="96" t="s">
        <v>296</v>
      </c>
      <c r="D140" s="97">
        <v>0</v>
      </c>
      <c r="E140" s="98">
        <v>0</v>
      </c>
      <c r="F140" s="99">
        <v>0</v>
      </c>
      <c r="G140" s="99">
        <v>0</v>
      </c>
      <c r="H140" s="111">
        <v>0</v>
      </c>
      <c r="I140" s="101">
        <v>0</v>
      </c>
      <c r="J140" s="80"/>
    </row>
    <row r="141" spans="1:10" ht="84">
      <c r="A141" s="84" t="s">
        <v>180</v>
      </c>
      <c r="B141" s="112">
        <v>76</v>
      </c>
      <c r="C141" s="113" t="s">
        <v>297</v>
      </c>
      <c r="D141" s="114">
        <v>96300</v>
      </c>
      <c r="E141" s="115">
        <v>10200</v>
      </c>
      <c r="F141" s="116">
        <v>0</v>
      </c>
      <c r="G141" s="116">
        <v>0</v>
      </c>
      <c r="H141" s="117">
        <v>10200</v>
      </c>
      <c r="I141" s="118">
        <v>106500</v>
      </c>
      <c r="J141" s="81" t="s">
        <v>180</v>
      </c>
    </row>
    <row r="142" spans="1:10">
      <c r="A142" s="84"/>
      <c r="B142" s="95">
        <v>1110</v>
      </c>
      <c r="C142" s="96" t="s">
        <v>184</v>
      </c>
      <c r="D142" s="97">
        <v>96300</v>
      </c>
      <c r="E142" s="98">
        <v>10200</v>
      </c>
      <c r="F142" s="99">
        <v>0</v>
      </c>
      <c r="G142" s="99">
        <v>0</v>
      </c>
      <c r="H142" s="111">
        <v>10200</v>
      </c>
      <c r="I142" s="101">
        <v>106500</v>
      </c>
      <c r="J142" s="80"/>
    </row>
    <row r="143" spans="1:10" ht="48">
      <c r="A143" s="84" t="s">
        <v>180</v>
      </c>
      <c r="B143" s="112">
        <v>77</v>
      </c>
      <c r="C143" s="113" t="s">
        <v>298</v>
      </c>
      <c r="D143" s="114">
        <v>62040</v>
      </c>
      <c r="E143" s="132">
        <v>1000</v>
      </c>
      <c r="F143" s="132">
        <v>0</v>
      </c>
      <c r="G143" s="132">
        <v>0</v>
      </c>
      <c r="H143" s="117">
        <v>1000</v>
      </c>
      <c r="I143" s="118">
        <v>63040</v>
      </c>
      <c r="J143" s="81" t="s">
        <v>180</v>
      </c>
    </row>
    <row r="144" spans="1:10">
      <c r="A144" s="84"/>
      <c r="B144" s="95">
        <v>4120</v>
      </c>
      <c r="C144" s="96" t="s">
        <v>299</v>
      </c>
      <c r="D144" s="97">
        <v>62040</v>
      </c>
      <c r="E144" s="98">
        <v>1000</v>
      </c>
      <c r="F144" s="99">
        <v>0</v>
      </c>
      <c r="G144" s="99">
        <v>0</v>
      </c>
      <c r="H144" s="111">
        <v>1000</v>
      </c>
      <c r="I144" s="101">
        <v>63040</v>
      </c>
      <c r="J144" s="80"/>
    </row>
    <row r="145" spans="1:10" ht="36">
      <c r="A145" s="84" t="s">
        <v>180</v>
      </c>
      <c r="B145" s="112">
        <v>78</v>
      </c>
      <c r="C145" s="113" t="s">
        <v>300</v>
      </c>
      <c r="D145" s="114">
        <v>140700</v>
      </c>
      <c r="E145" s="115">
        <v>25540</v>
      </c>
      <c r="F145" s="116">
        <v>0</v>
      </c>
      <c r="G145" s="116">
        <v>220000</v>
      </c>
      <c r="H145" s="117">
        <v>245540</v>
      </c>
      <c r="I145" s="118">
        <v>386240</v>
      </c>
      <c r="J145" s="81" t="s">
        <v>180</v>
      </c>
    </row>
    <row r="146" spans="1:10">
      <c r="A146" s="84"/>
      <c r="B146" s="127">
        <v>1110</v>
      </c>
      <c r="C146" s="128" t="s">
        <v>184</v>
      </c>
      <c r="D146" s="121">
        <v>44700</v>
      </c>
      <c r="E146" s="122">
        <v>5180</v>
      </c>
      <c r="F146" s="123">
        <v>0</v>
      </c>
      <c r="G146" s="123">
        <v>0</v>
      </c>
      <c r="H146" s="124">
        <v>5180</v>
      </c>
      <c r="I146" s="125">
        <v>49880</v>
      </c>
      <c r="J146" s="80"/>
    </row>
    <row r="147" spans="1:10">
      <c r="A147" s="84" t="s">
        <v>180</v>
      </c>
      <c r="B147" s="127">
        <v>1140</v>
      </c>
      <c r="C147" s="128" t="s">
        <v>301</v>
      </c>
      <c r="D147" s="121">
        <v>45500</v>
      </c>
      <c r="E147" s="122">
        <v>0</v>
      </c>
      <c r="F147" s="123">
        <v>0</v>
      </c>
      <c r="G147" s="123">
        <v>0</v>
      </c>
      <c r="H147" s="124">
        <v>0</v>
      </c>
      <c r="I147" s="125">
        <v>45500</v>
      </c>
      <c r="J147" s="80"/>
    </row>
    <row r="148" spans="1:10">
      <c r="A148" s="84"/>
      <c r="B148" s="95">
        <v>1150</v>
      </c>
      <c r="C148" s="96" t="s">
        <v>302</v>
      </c>
      <c r="D148" s="97">
        <v>50500</v>
      </c>
      <c r="E148" s="98">
        <v>20360</v>
      </c>
      <c r="F148" s="99">
        <v>0</v>
      </c>
      <c r="G148" s="99">
        <v>220000</v>
      </c>
      <c r="H148" s="111">
        <v>240360</v>
      </c>
      <c r="I148" s="101">
        <v>290860</v>
      </c>
      <c r="J148" s="80"/>
    </row>
    <row r="149" spans="1:10" ht="60">
      <c r="A149" s="84" t="s">
        <v>180</v>
      </c>
      <c r="B149" s="112">
        <v>82</v>
      </c>
      <c r="C149" s="113" t="s">
        <v>303</v>
      </c>
      <c r="D149" s="114">
        <v>11660</v>
      </c>
      <c r="E149" s="115">
        <v>0</v>
      </c>
      <c r="F149" s="116">
        <v>0</v>
      </c>
      <c r="G149" s="116">
        <v>0</v>
      </c>
      <c r="H149" s="117">
        <v>0</v>
      </c>
      <c r="I149" s="118">
        <v>11660</v>
      </c>
      <c r="J149" s="81" t="s">
        <v>180</v>
      </c>
    </row>
    <row r="150" spans="1:10">
      <c r="A150" s="84"/>
      <c r="B150" s="95">
        <v>1110</v>
      </c>
      <c r="C150" s="96" t="s">
        <v>184</v>
      </c>
      <c r="D150" s="97">
        <v>11660</v>
      </c>
      <c r="E150" s="98">
        <v>0</v>
      </c>
      <c r="F150" s="99">
        <v>0</v>
      </c>
      <c r="G150" s="99">
        <v>0</v>
      </c>
      <c r="H150" s="111">
        <v>0</v>
      </c>
      <c r="I150" s="101">
        <v>11660</v>
      </c>
      <c r="J150" s="80"/>
    </row>
    <row r="151" spans="1:10" ht="48">
      <c r="A151" s="84" t="s">
        <v>180</v>
      </c>
      <c r="B151" s="112">
        <v>87</v>
      </c>
      <c r="C151" s="113" t="s">
        <v>304</v>
      </c>
      <c r="D151" s="114">
        <v>1157210</v>
      </c>
      <c r="E151" s="115">
        <v>492272</v>
      </c>
      <c r="F151" s="116">
        <v>0</v>
      </c>
      <c r="G151" s="116">
        <v>0</v>
      </c>
      <c r="H151" s="117">
        <v>492272</v>
      </c>
      <c r="I151" s="118">
        <v>1649482</v>
      </c>
      <c r="J151" s="81" t="s">
        <v>180</v>
      </c>
    </row>
    <row r="152" spans="1:10">
      <c r="A152" s="84"/>
      <c r="B152" s="127">
        <v>1320</v>
      </c>
      <c r="C152" s="131" t="s">
        <v>305</v>
      </c>
      <c r="D152" s="153">
        <v>89000</v>
      </c>
      <c r="E152" s="154">
        <v>28000</v>
      </c>
      <c r="F152" s="155">
        <v>0</v>
      </c>
      <c r="G152" s="155">
        <v>0</v>
      </c>
      <c r="H152" s="156">
        <v>28000</v>
      </c>
      <c r="I152" s="157">
        <v>117000</v>
      </c>
      <c r="J152" s="80"/>
    </row>
    <row r="153" spans="1:10">
      <c r="A153" s="84"/>
      <c r="B153" s="127">
        <v>1130</v>
      </c>
      <c r="C153" s="131" t="s">
        <v>306</v>
      </c>
      <c r="D153" s="121">
        <v>76000</v>
      </c>
      <c r="E153" s="122">
        <v>6756</v>
      </c>
      <c r="F153" s="123">
        <v>0</v>
      </c>
      <c r="G153" s="123">
        <v>0</v>
      </c>
      <c r="H153" s="124">
        <v>6756</v>
      </c>
      <c r="I153" s="125">
        <v>82756</v>
      </c>
      <c r="J153" s="80"/>
    </row>
    <row r="154" spans="1:10">
      <c r="A154" s="84"/>
      <c r="B154" s="127">
        <v>1140</v>
      </c>
      <c r="C154" s="131" t="s">
        <v>307</v>
      </c>
      <c r="D154" s="121">
        <v>755648</v>
      </c>
      <c r="E154" s="122">
        <v>365700</v>
      </c>
      <c r="F154" s="123">
        <v>0</v>
      </c>
      <c r="G154" s="123">
        <v>0</v>
      </c>
      <c r="H154" s="124">
        <v>365700</v>
      </c>
      <c r="I154" s="125">
        <v>1121348</v>
      </c>
      <c r="J154" s="80"/>
    </row>
    <row r="155" spans="1:10">
      <c r="A155" s="84"/>
      <c r="B155" s="102">
        <v>1150</v>
      </c>
      <c r="C155" s="131" t="s">
        <v>308</v>
      </c>
      <c r="D155" s="121">
        <v>101635</v>
      </c>
      <c r="E155" s="122">
        <v>55816</v>
      </c>
      <c r="F155" s="123">
        <v>0</v>
      </c>
      <c r="G155" s="123">
        <v>0</v>
      </c>
      <c r="H155" s="107">
        <v>55816</v>
      </c>
      <c r="I155" s="108">
        <v>157451</v>
      </c>
      <c r="J155" s="80"/>
    </row>
    <row r="156" spans="1:10">
      <c r="A156" s="84"/>
      <c r="B156" s="102">
        <v>1510</v>
      </c>
      <c r="C156" s="158" t="s">
        <v>309</v>
      </c>
      <c r="D156" s="153">
        <v>24900</v>
      </c>
      <c r="E156" s="122">
        <v>36000</v>
      </c>
      <c r="F156" s="123">
        <v>0</v>
      </c>
      <c r="G156" s="123">
        <v>0</v>
      </c>
      <c r="H156" s="107">
        <v>36000</v>
      </c>
      <c r="I156" s="108">
        <v>60900</v>
      </c>
      <c r="J156" s="80"/>
    </row>
    <row r="157" spans="1:10">
      <c r="A157" s="84"/>
      <c r="B157" s="119">
        <v>1330</v>
      </c>
      <c r="C157" s="120" t="s">
        <v>310</v>
      </c>
      <c r="D157" s="121">
        <v>110027</v>
      </c>
      <c r="E157" s="122">
        <v>0</v>
      </c>
      <c r="F157" s="123">
        <v>0</v>
      </c>
      <c r="G157" s="123">
        <v>0</v>
      </c>
      <c r="H157" s="124">
        <v>0</v>
      </c>
      <c r="I157" s="125">
        <v>110027</v>
      </c>
      <c r="J157" s="80"/>
    </row>
    <row r="158" spans="1:10">
      <c r="A158" s="84"/>
      <c r="B158" s="112">
        <v>88</v>
      </c>
      <c r="C158" s="159" t="s">
        <v>311</v>
      </c>
      <c r="D158" s="114">
        <v>116000</v>
      </c>
      <c r="E158" s="115">
        <v>746</v>
      </c>
      <c r="F158" s="160">
        <v>0</v>
      </c>
      <c r="G158" s="161">
        <v>0</v>
      </c>
      <c r="H158" s="117">
        <v>746</v>
      </c>
      <c r="I158" s="118">
        <v>116746</v>
      </c>
      <c r="J158" s="81" t="s">
        <v>180</v>
      </c>
    </row>
    <row r="159" spans="1:10">
      <c r="A159" s="84"/>
      <c r="B159" s="95">
        <v>1110</v>
      </c>
      <c r="C159" s="162" t="s">
        <v>184</v>
      </c>
      <c r="D159" s="97">
        <v>116000</v>
      </c>
      <c r="E159" s="98">
        <v>746</v>
      </c>
      <c r="F159" s="99">
        <v>0</v>
      </c>
      <c r="G159" s="99">
        <v>0</v>
      </c>
      <c r="H159" s="111">
        <v>746</v>
      </c>
      <c r="I159" s="101">
        <v>116746</v>
      </c>
      <c r="J159" s="80"/>
    </row>
    <row r="160" spans="1:10">
      <c r="A160" s="84"/>
      <c r="B160" s="112">
        <v>89</v>
      </c>
      <c r="C160" s="159" t="s">
        <v>312</v>
      </c>
      <c r="D160" s="91">
        <v>46000</v>
      </c>
      <c r="E160" s="163">
        <v>1000</v>
      </c>
      <c r="F160" s="164">
        <v>0</v>
      </c>
      <c r="G160" s="164">
        <v>0</v>
      </c>
      <c r="H160" s="165">
        <v>1000</v>
      </c>
      <c r="I160" s="166">
        <v>47000</v>
      </c>
      <c r="J160" s="81" t="s">
        <v>180</v>
      </c>
    </row>
    <row r="161" spans="1:10">
      <c r="A161" s="84"/>
      <c r="B161" s="95">
        <v>1110</v>
      </c>
      <c r="C161" s="162" t="s">
        <v>184</v>
      </c>
      <c r="D161" s="97">
        <v>46000</v>
      </c>
      <c r="E161" s="98">
        <v>1000</v>
      </c>
      <c r="F161" s="98">
        <v>0</v>
      </c>
      <c r="G161" s="98">
        <v>0</v>
      </c>
      <c r="H161" s="167">
        <v>1000</v>
      </c>
      <c r="I161" s="101">
        <v>47000</v>
      </c>
      <c r="J161" s="80"/>
    </row>
    <row r="162" spans="1:10">
      <c r="A162" s="84"/>
      <c r="B162" s="112">
        <v>91</v>
      </c>
      <c r="C162" s="159" t="s">
        <v>313</v>
      </c>
      <c r="D162" s="91">
        <v>36500</v>
      </c>
      <c r="E162" s="163">
        <v>1000</v>
      </c>
      <c r="F162" s="164">
        <v>0</v>
      </c>
      <c r="G162" s="164">
        <v>0</v>
      </c>
      <c r="H162" s="165">
        <v>1000</v>
      </c>
      <c r="I162" s="166">
        <v>37500</v>
      </c>
      <c r="J162" s="81" t="s">
        <v>180</v>
      </c>
    </row>
    <row r="163" spans="1:10">
      <c r="A163" s="84"/>
      <c r="B163" s="95">
        <v>1110</v>
      </c>
      <c r="C163" s="162" t="s">
        <v>184</v>
      </c>
      <c r="D163" s="97">
        <v>36500</v>
      </c>
      <c r="E163" s="98">
        <v>1000</v>
      </c>
      <c r="F163" s="98">
        <v>0</v>
      </c>
      <c r="G163" s="98">
        <v>0</v>
      </c>
      <c r="H163" s="167">
        <v>1000</v>
      </c>
      <c r="I163" s="101">
        <v>37500</v>
      </c>
      <c r="J163" s="80"/>
    </row>
    <row r="164" spans="1:10">
      <c r="A164" s="84"/>
      <c r="B164" s="112">
        <v>92</v>
      </c>
      <c r="C164" s="159" t="s">
        <v>314</v>
      </c>
      <c r="D164" s="91">
        <v>30800</v>
      </c>
      <c r="E164" s="163">
        <v>1000</v>
      </c>
      <c r="F164" s="163">
        <v>0</v>
      </c>
      <c r="G164" s="163">
        <v>0</v>
      </c>
      <c r="H164" s="165">
        <v>1000</v>
      </c>
      <c r="I164" s="166">
        <v>31800</v>
      </c>
      <c r="J164" s="81" t="s">
        <v>180</v>
      </c>
    </row>
    <row r="165" spans="1:10">
      <c r="A165" s="84"/>
      <c r="B165" s="95">
        <v>1110</v>
      </c>
      <c r="C165" s="162" t="s">
        <v>184</v>
      </c>
      <c r="D165" s="97">
        <v>30800</v>
      </c>
      <c r="E165" s="98">
        <v>1000</v>
      </c>
      <c r="F165" s="98">
        <v>0</v>
      </c>
      <c r="G165" s="98">
        <v>0</v>
      </c>
      <c r="H165" s="167">
        <v>1000</v>
      </c>
      <c r="I165" s="101">
        <v>31800</v>
      </c>
      <c r="J165" s="80"/>
    </row>
    <row r="166" spans="1:10">
      <c r="A166" s="84"/>
      <c r="B166" s="112">
        <v>93</v>
      </c>
      <c r="C166" s="159" t="s">
        <v>315</v>
      </c>
      <c r="D166" s="168">
        <v>798230</v>
      </c>
      <c r="E166" s="169">
        <v>284274</v>
      </c>
      <c r="F166" s="169">
        <v>0</v>
      </c>
      <c r="G166" s="169">
        <v>191000</v>
      </c>
      <c r="H166" s="93">
        <v>475274</v>
      </c>
      <c r="I166" s="94">
        <v>1273504</v>
      </c>
      <c r="J166" s="81" t="s">
        <v>180</v>
      </c>
    </row>
    <row r="167" spans="1:10">
      <c r="A167" s="84" t="s">
        <v>180</v>
      </c>
      <c r="B167" s="127">
        <v>1110</v>
      </c>
      <c r="C167" s="131" t="s">
        <v>184</v>
      </c>
      <c r="D167" s="121">
        <v>383990</v>
      </c>
      <c r="E167" s="122">
        <v>107900</v>
      </c>
      <c r="F167" s="123">
        <v>0</v>
      </c>
      <c r="G167" s="123">
        <v>191000</v>
      </c>
      <c r="H167" s="124">
        <v>298900</v>
      </c>
      <c r="I167" s="125">
        <v>682890</v>
      </c>
      <c r="J167" s="80"/>
    </row>
    <row r="168" spans="1:10">
      <c r="A168" s="84"/>
      <c r="B168" s="127">
        <v>4320</v>
      </c>
      <c r="C168" s="128" t="s">
        <v>316</v>
      </c>
      <c r="D168" s="121">
        <v>12000</v>
      </c>
      <c r="E168" s="122">
        <v>763</v>
      </c>
      <c r="F168" s="123">
        <v>0</v>
      </c>
      <c r="G168" s="123">
        <v>0</v>
      </c>
      <c r="H168" s="124">
        <v>763</v>
      </c>
      <c r="I168" s="125">
        <v>12763</v>
      </c>
      <c r="J168" s="80"/>
    </row>
    <row r="169" spans="1:10">
      <c r="A169" s="84" t="s">
        <v>180</v>
      </c>
      <c r="B169" s="127">
        <v>4430</v>
      </c>
      <c r="C169" s="128" t="s">
        <v>317</v>
      </c>
      <c r="D169" s="121">
        <v>164200</v>
      </c>
      <c r="E169" s="122">
        <v>105919</v>
      </c>
      <c r="F169" s="123">
        <v>0</v>
      </c>
      <c r="G169" s="123">
        <v>0</v>
      </c>
      <c r="H169" s="124">
        <v>105919</v>
      </c>
      <c r="I169" s="125">
        <v>270119</v>
      </c>
      <c r="J169" s="80"/>
    </row>
    <row r="170" spans="1:10">
      <c r="A170" s="84"/>
      <c r="B170" s="170">
        <v>4440</v>
      </c>
      <c r="C170" s="171" t="s">
        <v>318</v>
      </c>
      <c r="D170" s="104">
        <v>238040</v>
      </c>
      <c r="E170" s="105">
        <v>69692</v>
      </c>
      <c r="F170" s="106">
        <v>0</v>
      </c>
      <c r="G170" s="106">
        <v>0</v>
      </c>
      <c r="H170" s="107">
        <v>69692</v>
      </c>
      <c r="I170" s="108">
        <v>307732</v>
      </c>
      <c r="J170" s="80"/>
    </row>
    <row r="171" spans="1:10">
      <c r="A171" s="84" t="s">
        <v>180</v>
      </c>
      <c r="B171" s="112">
        <v>94</v>
      </c>
      <c r="C171" s="159" t="s">
        <v>319</v>
      </c>
      <c r="D171" s="168">
        <v>1305547</v>
      </c>
      <c r="E171" s="169">
        <v>659001</v>
      </c>
      <c r="F171" s="169">
        <v>0</v>
      </c>
      <c r="G171" s="169">
        <v>720000</v>
      </c>
      <c r="H171" s="93">
        <v>1379001</v>
      </c>
      <c r="I171" s="94">
        <v>2684548</v>
      </c>
      <c r="J171" s="81" t="s">
        <v>180</v>
      </c>
    </row>
    <row r="172" spans="1:10">
      <c r="A172" s="84" t="s">
        <v>180</v>
      </c>
      <c r="B172" s="127">
        <v>1110</v>
      </c>
      <c r="C172" s="131" t="s">
        <v>184</v>
      </c>
      <c r="D172" s="121">
        <v>160492</v>
      </c>
      <c r="E172" s="122">
        <v>255712</v>
      </c>
      <c r="F172" s="123">
        <v>0</v>
      </c>
      <c r="G172" s="123">
        <v>0</v>
      </c>
      <c r="H172" s="124">
        <v>255712</v>
      </c>
      <c r="I172" s="125">
        <v>416204</v>
      </c>
      <c r="J172" s="80"/>
    </row>
    <row r="173" spans="1:10">
      <c r="A173" s="84"/>
      <c r="B173" s="127">
        <v>6180</v>
      </c>
      <c r="C173" s="128" t="s">
        <v>320</v>
      </c>
      <c r="D173" s="121">
        <v>1014081</v>
      </c>
      <c r="E173" s="122">
        <v>401037</v>
      </c>
      <c r="F173" s="123">
        <v>0</v>
      </c>
      <c r="G173" s="123">
        <v>720000</v>
      </c>
      <c r="H173" s="124">
        <v>1121037</v>
      </c>
      <c r="I173" s="125">
        <v>2135118</v>
      </c>
      <c r="J173" s="80"/>
    </row>
    <row r="174" spans="1:10">
      <c r="A174" s="84" t="s">
        <v>180</v>
      </c>
      <c r="B174" s="95">
        <v>4760</v>
      </c>
      <c r="C174" s="96" t="s">
        <v>321</v>
      </c>
      <c r="D174" s="97">
        <v>130974</v>
      </c>
      <c r="E174" s="98">
        <v>2252</v>
      </c>
      <c r="F174" s="99">
        <v>0</v>
      </c>
      <c r="G174" s="99">
        <v>0</v>
      </c>
      <c r="H174" s="111">
        <v>2252</v>
      </c>
      <c r="I174" s="101">
        <v>133226</v>
      </c>
      <c r="J174" s="80"/>
    </row>
    <row r="175" spans="1:10" ht="13.5" thickBot="1">
      <c r="A175" s="84" t="s">
        <v>180</v>
      </c>
      <c r="B175" s="77" t="s">
        <v>322</v>
      </c>
      <c r="C175" s="76"/>
      <c r="D175" s="172">
        <v>201302660</v>
      </c>
      <c r="E175" s="173">
        <v>34868690.361000001</v>
      </c>
      <c r="F175" s="174">
        <v>423897</v>
      </c>
      <c r="G175" s="174">
        <v>29910859.850000001</v>
      </c>
      <c r="H175" s="175">
        <v>65203447.210999995</v>
      </c>
      <c r="I175" s="176">
        <v>266506107.211</v>
      </c>
      <c r="J175" s="80"/>
    </row>
    <row r="176" spans="1:10" ht="13.5" thickTop="1">
      <c r="A176" s="84"/>
      <c r="B176" s="177"/>
      <c r="C176" s="178"/>
      <c r="D176" s="178"/>
      <c r="E176" s="179"/>
      <c r="F176" s="179"/>
      <c r="G176" s="179"/>
      <c r="H176" s="179"/>
      <c r="I176" s="179"/>
      <c r="J176" s="80"/>
    </row>
    <row r="177" spans="1:9">
      <c r="A177" s="84"/>
      <c r="B177" s="80"/>
      <c r="C177" s="80"/>
      <c r="D177" s="80"/>
      <c r="E177" s="80"/>
      <c r="F177" s="80"/>
      <c r="G177" s="80"/>
      <c r="H177" s="80"/>
      <c r="I177" s="130"/>
    </row>
    <row r="178" spans="1:9">
      <c r="A178" s="84" t="s">
        <v>180</v>
      </c>
      <c r="B178" s="80"/>
      <c r="C178" s="80"/>
      <c r="D178" s="80"/>
      <c r="E178" s="80"/>
      <c r="F178" s="80"/>
      <c r="G178" s="80"/>
      <c r="H178" s="80"/>
      <c r="I178" s="80"/>
    </row>
    <row r="179" spans="1:9">
      <c r="A179" s="84"/>
      <c r="B179" s="80"/>
      <c r="C179" s="80"/>
      <c r="D179" s="80"/>
      <c r="E179" s="80"/>
      <c r="F179" s="130"/>
      <c r="G179" s="80"/>
      <c r="H179" s="130"/>
      <c r="I179" s="130"/>
    </row>
    <row r="180" spans="1:9">
      <c r="A180" s="84"/>
      <c r="B180" s="80"/>
      <c r="C180" s="80"/>
      <c r="D180" s="80"/>
      <c r="E180" s="80"/>
      <c r="F180" s="80"/>
      <c r="G180" s="80"/>
      <c r="H180" s="80"/>
      <c r="I180" s="80"/>
    </row>
    <row r="181" spans="1:9">
      <c r="A181" s="84"/>
      <c r="B181" s="80"/>
      <c r="C181" s="80"/>
      <c r="D181" s="80"/>
      <c r="E181" s="80"/>
      <c r="F181" s="80"/>
      <c r="G181" s="80"/>
      <c r="H181" s="130"/>
      <c r="I181" s="130"/>
    </row>
    <row r="182" spans="1:9">
      <c r="A182" s="84"/>
      <c r="B182" s="80"/>
      <c r="C182" s="80"/>
      <c r="D182" s="80"/>
      <c r="E182" s="80"/>
      <c r="F182" s="80"/>
      <c r="G182" s="80"/>
      <c r="H182" s="80"/>
      <c r="I182" s="80"/>
    </row>
    <row r="183" spans="1:9">
      <c r="A183" s="84"/>
      <c r="B183" s="80"/>
      <c r="C183" s="80"/>
      <c r="D183" s="80"/>
      <c r="E183" s="80"/>
      <c r="F183" s="80"/>
      <c r="G183" s="80"/>
      <c r="H183" s="80"/>
      <c r="I183" s="80"/>
    </row>
    <row r="184" spans="1:9">
      <c r="A184" s="84"/>
      <c r="B184" s="80"/>
      <c r="C184" s="80"/>
      <c r="D184" s="80"/>
      <c r="E184" s="80"/>
      <c r="F184" s="80"/>
      <c r="G184" s="80"/>
      <c r="H184" s="80"/>
      <c r="I184" s="80"/>
    </row>
    <row r="185" spans="1:9">
      <c r="A185" s="84"/>
      <c r="B185" s="80"/>
      <c r="C185" s="80"/>
      <c r="D185" s="80"/>
      <c r="E185" s="80"/>
      <c r="F185" s="80"/>
      <c r="G185" s="80"/>
      <c r="H185" s="80"/>
      <c r="I185" s="80"/>
    </row>
    <row r="186" spans="1:9">
      <c r="A186" s="84"/>
      <c r="B186" s="80"/>
      <c r="C186" s="80"/>
      <c r="D186" s="80"/>
      <c r="E186" s="80"/>
      <c r="F186" s="80"/>
      <c r="G186" s="80"/>
      <c r="H186" s="80"/>
      <c r="I186" s="80"/>
    </row>
    <row r="187" spans="1:9">
      <c r="A187" s="84"/>
      <c r="B187" s="80"/>
      <c r="C187" s="80"/>
      <c r="D187" s="80"/>
      <c r="E187" s="80"/>
      <c r="F187" s="80"/>
      <c r="G187" s="80"/>
      <c r="H187" s="80"/>
      <c r="I187" s="80"/>
    </row>
    <row r="188" spans="1:9">
      <c r="A188" s="84"/>
      <c r="B188" s="80"/>
      <c r="C188" s="80"/>
      <c r="D188" s="80"/>
      <c r="E188" s="80"/>
      <c r="F188" s="80"/>
      <c r="G188" s="80"/>
      <c r="H188" s="80"/>
      <c r="I188" s="80"/>
    </row>
    <row r="189" spans="1:9">
      <c r="A189" s="84"/>
      <c r="B189" s="80"/>
      <c r="C189" s="80"/>
      <c r="D189" s="80"/>
      <c r="E189" s="80"/>
      <c r="F189" s="80"/>
      <c r="G189" s="80"/>
      <c r="H189" s="80"/>
      <c r="I189" s="80"/>
    </row>
    <row r="190" spans="1:9">
      <c r="A190" s="84"/>
      <c r="B190" s="80"/>
      <c r="C190" s="80"/>
      <c r="D190" s="80"/>
      <c r="E190" s="80"/>
      <c r="F190" s="80"/>
      <c r="G190" s="80"/>
      <c r="H190" s="80"/>
      <c r="I190" s="80"/>
    </row>
    <row r="191" spans="1:9">
      <c r="A191" s="84"/>
      <c r="B191" s="80"/>
      <c r="C191" s="80"/>
      <c r="D191" s="80"/>
      <c r="E191" s="80"/>
      <c r="F191" s="80"/>
      <c r="G191" s="80"/>
      <c r="H191" s="80"/>
      <c r="I191" s="80"/>
    </row>
    <row r="192" spans="1:9">
      <c r="A192" s="84"/>
      <c r="B192" s="80"/>
      <c r="C192" s="80"/>
      <c r="D192" s="80"/>
      <c r="E192" s="80"/>
      <c r="F192" s="80"/>
      <c r="G192" s="80"/>
      <c r="H192" s="80"/>
      <c r="I192" s="80"/>
    </row>
    <row r="193" spans="1:11">
      <c r="A193" s="84"/>
      <c r="B193" s="80"/>
      <c r="C193" s="80"/>
      <c r="D193" s="80"/>
      <c r="E193" s="80"/>
      <c r="F193" s="80"/>
      <c r="G193" s="80"/>
      <c r="H193" s="80"/>
      <c r="I193" s="80"/>
      <c r="J193" s="80"/>
      <c r="K193" s="80"/>
    </row>
    <row r="194" spans="1:11">
      <c r="A194" s="84"/>
      <c r="B194" s="80"/>
      <c r="C194" s="80"/>
      <c r="D194" s="80"/>
      <c r="E194" s="80"/>
      <c r="F194" s="80"/>
      <c r="G194" s="80"/>
      <c r="H194" s="80"/>
      <c r="I194" s="80"/>
      <c r="J194" s="80"/>
      <c r="K194" s="80"/>
    </row>
    <row r="195" spans="1:11">
      <c r="A195" s="84"/>
      <c r="B195" s="80"/>
      <c r="C195" s="80"/>
      <c r="D195" s="80"/>
      <c r="E195" s="80"/>
      <c r="F195" s="80"/>
      <c r="G195" s="80"/>
      <c r="H195" s="80"/>
      <c r="I195" s="80"/>
      <c r="J195" s="80"/>
      <c r="K195" s="180"/>
    </row>
    <row r="196" spans="1:11">
      <c r="A196" s="84"/>
      <c r="B196" s="80"/>
      <c r="C196" s="80"/>
      <c r="D196" s="80"/>
      <c r="E196" s="80"/>
      <c r="F196" s="80"/>
      <c r="G196" s="80"/>
      <c r="H196" s="80"/>
      <c r="I196" s="80"/>
      <c r="J196" s="80"/>
      <c r="K196" s="180"/>
    </row>
    <row r="197" spans="1:1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180"/>
    </row>
    <row r="198" spans="1:1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130"/>
    </row>
  </sheetData>
  <mergeCells count="6">
    <mergeCell ref="I3:I4"/>
    <mergeCell ref="B175:C175"/>
    <mergeCell ref="B3:B4"/>
    <mergeCell ref="C3:C4"/>
    <mergeCell ref="D3:D4"/>
    <mergeCell ref="E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FCEA3650A9991542BD700B0937CFC251" ma:contentTypeVersion="" ma:contentTypeDescription="" ma:contentTypeScope="" ma:versionID="06b3a17c8cd7e4fd54098b948c45916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0x00FCEA3650A9991542BD700B0937CFC251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18248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794789-D3B2-4C0C-BF16-F0D6D39CF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400B47-682D-4877-BA70-7C7C3198892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Tab_6</vt:lpstr>
      <vt:lpstr>Tab_1</vt:lpstr>
      <vt:lpstr>Tab_6!Print_Area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6 Shoqeruese e Aktit Normativ 2014 Dhjetor</dc:title>
  <dc:creator>xhoana.agolli</dc:creator>
  <cp:lastModifiedBy>Aldi  Sulova</cp:lastModifiedBy>
  <cp:lastPrinted>2014-12-24T17:25:29Z</cp:lastPrinted>
  <dcterms:created xsi:type="dcterms:W3CDTF">2014-09-16T17:42:26Z</dcterms:created>
  <dcterms:modified xsi:type="dcterms:W3CDTF">2015-11-14T10:04:52Z</dcterms:modified>
</cp:coreProperties>
</file>