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-120" yWindow="-120" windowWidth="29040" windowHeight="15720"/>
  </bookViews>
  <sheets>
    <sheet name="Trashegimia Kult.dhe Muzete" sheetId="1" r:id="rId1"/>
    <sheet name="Zhvillimi i Turizmit" sheetId="4" r:id="rId2"/>
    <sheet name="Zhvillimi i sportit" sheetId="3" r:id="rId3"/>
    <sheet name="Arti dhe Kultura" sheetId="5" r:id="rId4"/>
    <sheet name="Mbeshtetje per Rinine &amp;Femijet" sheetId="2" r:id="rId5"/>
  </sheets>
  <externalReferences>
    <externalReference r:id="rId6"/>
  </externalReferences>
  <definedNames>
    <definedName name="_xlnm._FilterDatabase" localSheetId="0" hidden="1">'Trashegimia Kult.dhe Muzete'!$A$47:$O$82</definedName>
    <definedName name="JR_PAGE_ANCHOR_0_1">'Trashegimia Kult.dhe Muzete'!$A$1</definedName>
    <definedName name="_xlnm.Print_Area" localSheetId="0">'Trashegimia Kult.dhe Muzete'!$C$1:$O$82</definedName>
  </definedNames>
  <calcPr calcId="152511"/>
</workbook>
</file>

<file path=xl/calcChain.xml><?xml version="1.0" encoding="utf-8"?>
<calcChain xmlns="http://schemas.openxmlformats.org/spreadsheetml/2006/main">
  <c r="M41" i="3" l="1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7" i="3"/>
  <c r="O40" i="1"/>
  <c r="O41" i="1"/>
  <c r="O42" i="1"/>
  <c r="O43" i="1"/>
  <c r="O44" i="1"/>
  <c r="O45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8" i="1"/>
  <c r="O69" i="1"/>
  <c r="O70" i="1"/>
  <c r="O71" i="1"/>
  <c r="O16" i="1"/>
  <c r="O17" i="1"/>
  <c r="O20" i="1"/>
  <c r="O21" i="1"/>
  <c r="O23" i="1"/>
  <c r="M16" i="4"/>
  <c r="M17" i="4"/>
  <c r="M18" i="4"/>
  <c r="M19" i="4"/>
  <c r="M20" i="4"/>
  <c r="M21" i="4"/>
  <c r="M23" i="4"/>
  <c r="M26" i="4"/>
  <c r="M27" i="4"/>
  <c r="M28" i="4"/>
  <c r="M31" i="4"/>
  <c r="M32" i="4"/>
  <c r="M34" i="4"/>
  <c r="M35" i="4"/>
  <c r="M37" i="4"/>
  <c r="M38" i="4"/>
  <c r="M39" i="4"/>
  <c r="M40" i="4"/>
  <c r="M41" i="4"/>
  <c r="M42" i="4"/>
  <c r="M43" i="4"/>
  <c r="M45" i="4"/>
  <c r="M46" i="4"/>
  <c r="M47" i="4"/>
  <c r="M48" i="4"/>
  <c r="M49" i="4"/>
  <c r="M50" i="4"/>
  <c r="M52" i="4"/>
  <c r="M53" i="4"/>
  <c r="M54" i="4"/>
  <c r="M55" i="4"/>
  <c r="M56" i="4"/>
  <c r="M60" i="4"/>
  <c r="M61" i="4"/>
  <c r="M62" i="4"/>
  <c r="M63" i="4"/>
  <c r="J65" i="2"/>
  <c r="L65" i="2"/>
  <c r="L36" i="2"/>
  <c r="L39" i="2"/>
  <c r="L41" i="2"/>
  <c r="L42" i="2"/>
  <c r="L43" i="2"/>
  <c r="L44" i="2"/>
  <c r="L45" i="2"/>
  <c r="L47" i="2"/>
  <c r="L48" i="2"/>
  <c r="L49" i="2"/>
  <c r="L50" i="2"/>
  <c r="L51" i="2"/>
  <c r="L52" i="2"/>
  <c r="L53" i="2"/>
  <c r="L54" i="2"/>
  <c r="L55" i="2"/>
  <c r="L56" i="2"/>
  <c r="L57" i="2"/>
  <c r="L59" i="2"/>
  <c r="L60" i="2"/>
  <c r="L61" i="2"/>
  <c r="L66" i="2"/>
  <c r="L67" i="2"/>
  <c r="J62" i="2"/>
  <c r="G62" i="2"/>
  <c r="L62" i="2" s="1"/>
  <c r="E62" i="2"/>
  <c r="G64" i="2" l="1"/>
  <c r="E64" i="2"/>
  <c r="C64" i="2"/>
  <c r="I59" i="2"/>
  <c r="J58" i="2"/>
  <c r="G58" i="2"/>
  <c r="E58" i="2"/>
  <c r="I57" i="2"/>
  <c r="M56" i="2"/>
  <c r="I56" i="2"/>
  <c r="M55" i="2"/>
  <c r="I55" i="2"/>
  <c r="M54" i="2"/>
  <c r="I54" i="2"/>
  <c r="M53" i="2"/>
  <c r="I53" i="2"/>
  <c r="M52" i="2"/>
  <c r="I52" i="2"/>
  <c r="I51" i="2"/>
  <c r="I50" i="2"/>
  <c r="M49" i="2"/>
  <c r="I49" i="2"/>
  <c r="I48" i="2"/>
  <c r="I47" i="2"/>
  <c r="C46" i="2"/>
  <c r="I45" i="2"/>
  <c r="M44" i="2"/>
  <c r="I44" i="2"/>
  <c r="I43" i="2"/>
  <c r="M42" i="2"/>
  <c r="I42" i="2"/>
  <c r="I41" i="2"/>
  <c r="J40" i="2"/>
  <c r="G40" i="2"/>
  <c r="E40" i="2"/>
  <c r="C40" i="2"/>
  <c r="I39" i="2"/>
  <c r="M49" i="5"/>
  <c r="M50" i="5"/>
  <c r="M51" i="5"/>
  <c r="M52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1" i="5"/>
  <c r="M92" i="5"/>
  <c r="M93" i="5"/>
  <c r="M94" i="5"/>
  <c r="M99" i="5"/>
  <c r="M100" i="5"/>
  <c r="M101" i="5"/>
  <c r="M102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1" i="5"/>
  <c r="J92" i="5"/>
  <c r="J93" i="5"/>
  <c r="J94" i="5"/>
  <c r="J54" i="5"/>
  <c r="G46" i="2" l="1"/>
  <c r="L58" i="2"/>
  <c r="E46" i="2"/>
  <c r="E63" i="2" s="1"/>
  <c r="L40" i="2"/>
  <c r="J64" i="2"/>
  <c r="L64" i="2" s="1"/>
  <c r="J46" i="2"/>
  <c r="M58" i="2"/>
  <c r="M46" i="2" s="1"/>
  <c r="C63" i="2"/>
  <c r="I62" i="2"/>
  <c r="I58" i="2"/>
  <c r="M40" i="2"/>
  <c r="I40" i="2"/>
  <c r="L46" i="2" l="1"/>
  <c r="I46" i="2"/>
  <c r="J63" i="2"/>
  <c r="G63" i="2"/>
  <c r="E68" i="2"/>
  <c r="L21" i="3"/>
  <c r="L24" i="3"/>
  <c r="L28" i="3"/>
  <c r="J22" i="3"/>
  <c r="J66" i="3"/>
  <c r="N39" i="4"/>
  <c r="N40" i="4"/>
  <c r="N41" i="4"/>
  <c r="N42" i="4"/>
  <c r="N43" i="4"/>
  <c r="N46" i="4"/>
  <c r="N47" i="4"/>
  <c r="N50" i="4"/>
  <c r="N54" i="4"/>
  <c r="N55" i="4"/>
  <c r="N56" i="4"/>
  <c r="D58" i="4"/>
  <c r="E37" i="4" s="1"/>
  <c r="N16" i="4"/>
  <c r="N17" i="4"/>
  <c r="N19" i="4"/>
  <c r="N21" i="4"/>
  <c r="N27" i="4"/>
  <c r="N28" i="4"/>
  <c r="N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15" i="4"/>
  <c r="O15" i="1"/>
  <c r="E57" i="4" l="1"/>
  <c r="E41" i="4"/>
  <c r="E56" i="4"/>
  <c r="E40" i="4"/>
  <c r="E52" i="4"/>
  <c r="E44" i="4"/>
  <c r="E36" i="4"/>
  <c r="E51" i="4"/>
  <c r="E43" i="4"/>
  <c r="E58" i="4"/>
  <c r="E50" i="4"/>
  <c r="E42" i="4"/>
  <c r="E49" i="4"/>
  <c r="E48" i="4"/>
  <c r="E55" i="4"/>
  <c r="E47" i="4"/>
  <c r="E39" i="4"/>
  <c r="E54" i="4"/>
  <c r="E46" i="4"/>
  <c r="E38" i="4"/>
  <c r="E53" i="4"/>
  <c r="E45" i="4"/>
  <c r="L63" i="2"/>
  <c r="M63" i="2"/>
  <c r="M68" i="2" s="1"/>
  <c r="J68" i="2"/>
  <c r="I63" i="2"/>
  <c r="I68" i="2" s="1"/>
  <c r="G68" i="2"/>
  <c r="N16" i="1"/>
  <c r="N17" i="1"/>
  <c r="N18" i="1"/>
  <c r="N20" i="1"/>
  <c r="N21" i="1"/>
  <c r="N23" i="1"/>
  <c r="N26" i="1"/>
  <c r="N32" i="1"/>
  <c r="N34" i="1"/>
  <c r="N39" i="1"/>
  <c r="N40" i="1"/>
  <c r="N41" i="1"/>
  <c r="N42" i="1"/>
  <c r="N43" i="1"/>
  <c r="N44" i="1"/>
  <c r="N45" i="1"/>
  <c r="N46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6" i="1"/>
  <c r="N67" i="1"/>
  <c r="N68" i="1"/>
  <c r="N69" i="1"/>
  <c r="N70" i="1"/>
  <c r="N71" i="1"/>
  <c r="N72" i="1"/>
  <c r="N76" i="1"/>
  <c r="N77" i="1"/>
  <c r="N78" i="1"/>
  <c r="N79" i="1"/>
  <c r="N80" i="1"/>
  <c r="N81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5" i="1"/>
  <c r="N92" i="5"/>
  <c r="N55" i="5"/>
  <c r="N56" i="5"/>
  <c r="N57" i="5"/>
  <c r="N58" i="5"/>
  <c r="N59" i="5"/>
  <c r="N60" i="5"/>
  <c r="N61" i="5"/>
  <c r="N62" i="5"/>
  <c r="N64" i="5"/>
  <c r="N66" i="5"/>
  <c r="N67" i="5"/>
  <c r="N68" i="5"/>
  <c r="N69" i="5"/>
  <c r="N70" i="5"/>
  <c r="N72" i="5"/>
  <c r="N73" i="5"/>
  <c r="N75" i="5"/>
  <c r="N76" i="5"/>
  <c r="N79" i="5"/>
  <c r="N80" i="5"/>
  <c r="N82" i="5"/>
  <c r="N83" i="5"/>
  <c r="N84" i="5"/>
  <c r="N85" i="5"/>
  <c r="N86" i="5"/>
  <c r="N87" i="5"/>
  <c r="N88" i="5"/>
  <c r="N89" i="5"/>
  <c r="N38" i="5"/>
  <c r="N39" i="5"/>
  <c r="N40" i="5"/>
  <c r="N41" i="5"/>
  <c r="N42" i="5"/>
  <c r="N43" i="5"/>
  <c r="N44" i="5"/>
  <c r="N45" i="5"/>
  <c r="N46" i="5"/>
  <c r="N47" i="5"/>
  <c r="N48" i="5"/>
  <c r="M35" i="5"/>
  <c r="M37" i="5"/>
  <c r="M38" i="5"/>
  <c r="M39" i="5"/>
  <c r="M40" i="5"/>
  <c r="M41" i="5"/>
  <c r="M42" i="5"/>
  <c r="M43" i="5"/>
  <c r="M44" i="5"/>
  <c r="M45" i="5"/>
  <c r="M46" i="5"/>
  <c r="M47" i="5"/>
  <c r="M48" i="5"/>
  <c r="N16" i="5"/>
  <c r="N17" i="5"/>
  <c r="N19" i="5"/>
  <c r="N20" i="5"/>
  <c r="N21" i="5"/>
  <c r="N24" i="5"/>
  <c r="N27" i="5"/>
  <c r="N15" i="5"/>
  <c r="M16" i="5"/>
  <c r="M17" i="5"/>
  <c r="M18" i="5"/>
  <c r="M19" i="5"/>
  <c r="M20" i="5"/>
  <c r="M21" i="5"/>
  <c r="M23" i="5"/>
  <c r="M24" i="5"/>
  <c r="M26" i="5"/>
  <c r="M27" i="5"/>
  <c r="M15" i="5"/>
  <c r="E16" i="5"/>
  <c r="E17" i="5"/>
  <c r="E18" i="5"/>
  <c r="E19" i="5"/>
  <c r="E20" i="5"/>
  <c r="E21" i="5"/>
  <c r="E23" i="5"/>
  <c r="E24" i="5"/>
  <c r="E26" i="5"/>
  <c r="E27" i="5"/>
  <c r="E28" i="5"/>
  <c r="E29" i="5"/>
  <c r="E30" i="5"/>
  <c r="E34" i="5" s="1"/>
  <c r="E15" i="5"/>
  <c r="J41" i="5"/>
  <c r="H90" i="5"/>
  <c r="K90" i="5"/>
  <c r="F90" i="5"/>
  <c r="D53" i="5"/>
  <c r="H95" i="5"/>
  <c r="K95" i="5"/>
  <c r="N95" i="5" s="1"/>
  <c r="F95" i="5"/>
  <c r="D33" i="5"/>
  <c r="N90" i="5" l="1"/>
  <c r="J90" i="5"/>
  <c r="M90" i="5"/>
  <c r="H53" i="5"/>
  <c r="M95" i="5"/>
  <c r="J95" i="5"/>
  <c r="L68" i="2"/>
  <c r="F53" i="5"/>
  <c r="J53" i="5" l="1"/>
  <c r="K25" i="5"/>
  <c r="F28" i="5"/>
  <c r="K64" i="3" l="1"/>
  <c r="C30" i="3"/>
  <c r="L63" i="3"/>
  <c r="E56" i="3"/>
  <c r="D21" i="3" l="1"/>
  <c r="D13" i="3"/>
  <c r="D22" i="3"/>
  <c r="D14" i="3"/>
  <c r="D23" i="3"/>
  <c r="D15" i="3"/>
  <c r="D24" i="3"/>
  <c r="D16" i="3"/>
  <c r="D25" i="3"/>
  <c r="D17" i="3"/>
  <c r="D26" i="3"/>
  <c r="D18" i="3"/>
  <c r="D27" i="3"/>
  <c r="D20" i="3"/>
  <c r="J56" i="3"/>
  <c r="G56" i="3"/>
  <c r="M56" i="3" l="1"/>
  <c r="M63" i="3" s="1"/>
  <c r="J63" i="3"/>
  <c r="G63" i="3"/>
  <c r="M17" i="2"/>
  <c r="M18" i="2"/>
  <c r="M20" i="2"/>
  <c r="M21" i="2"/>
  <c r="M22" i="2"/>
  <c r="M28" i="2"/>
  <c r="M16" i="2"/>
  <c r="L17" i="2"/>
  <c r="L18" i="2"/>
  <c r="L19" i="2"/>
  <c r="L20" i="2"/>
  <c r="L21" i="2"/>
  <c r="L22" i="2"/>
  <c r="L23" i="2"/>
  <c r="L24" i="2"/>
  <c r="L25" i="2"/>
  <c r="L27" i="2"/>
  <c r="L28" i="2"/>
  <c r="L30" i="2"/>
  <c r="L31" i="2"/>
  <c r="L32" i="2"/>
  <c r="L16" i="2"/>
  <c r="I17" i="2"/>
  <c r="I18" i="2"/>
  <c r="I19" i="2"/>
  <c r="I20" i="2"/>
  <c r="I21" i="2"/>
  <c r="I22" i="2"/>
  <c r="I23" i="2"/>
  <c r="I24" i="2"/>
  <c r="I25" i="2"/>
  <c r="I27" i="2"/>
  <c r="I28" i="2"/>
  <c r="I30" i="2"/>
  <c r="I31" i="2"/>
  <c r="I32" i="2"/>
  <c r="I16" i="2"/>
  <c r="G33" i="2"/>
  <c r="J33" i="2"/>
  <c r="E33" i="2"/>
  <c r="G29" i="2"/>
  <c r="J29" i="2"/>
  <c r="E26" i="2"/>
  <c r="G26" i="2"/>
  <c r="J26" i="2"/>
  <c r="C28" i="2"/>
  <c r="C29" i="2" s="1"/>
  <c r="C26" i="2"/>
  <c r="C33" i="2"/>
  <c r="M26" i="2" l="1"/>
  <c r="J34" i="2"/>
  <c r="J37" i="2" s="1"/>
  <c r="L26" i="2"/>
  <c r="I33" i="2"/>
  <c r="G34" i="2"/>
  <c r="L33" i="2"/>
  <c r="L29" i="2"/>
  <c r="M29" i="2"/>
  <c r="I26" i="2"/>
  <c r="C34" i="2"/>
  <c r="J35" i="2" l="1"/>
  <c r="L34" i="2"/>
  <c r="G37" i="2"/>
  <c r="L37" i="2" s="1"/>
  <c r="G35" i="2"/>
  <c r="M34" i="2"/>
  <c r="C37" i="2"/>
  <c r="C35" i="2"/>
  <c r="C38" i="2" s="1"/>
  <c r="H24" i="4"/>
  <c r="N24" i="4" l="1"/>
  <c r="M24" i="4"/>
  <c r="H29" i="2"/>
  <c r="H47" i="2"/>
  <c r="H55" i="2"/>
  <c r="H41" i="2"/>
  <c r="H57" i="2"/>
  <c r="H50" i="2"/>
  <c r="H43" i="2"/>
  <c r="H59" i="2"/>
  <c r="H44" i="2"/>
  <c r="H60" i="2"/>
  <c r="H45" i="2"/>
  <c r="H61" i="2"/>
  <c r="H62" i="2"/>
  <c r="H48" i="2"/>
  <c r="H56" i="2"/>
  <c r="H49" i="2"/>
  <c r="H42" i="2"/>
  <c r="H51" i="2"/>
  <c r="H52" i="2"/>
  <c r="H53" i="2"/>
  <c r="H54" i="2"/>
  <c r="H40" i="2"/>
  <c r="H58" i="2"/>
  <c r="H46" i="2"/>
  <c r="H63" i="2"/>
  <c r="H68" i="2" s="1"/>
  <c r="J38" i="2"/>
  <c r="K47" i="2"/>
  <c r="K55" i="2"/>
  <c r="K49" i="2"/>
  <c r="K42" i="2"/>
  <c r="K43" i="2"/>
  <c r="K51" i="2"/>
  <c r="K52" i="2"/>
  <c r="K53" i="2"/>
  <c r="K54" i="2"/>
  <c r="K48" i="2"/>
  <c r="K56" i="2"/>
  <c r="K41" i="2"/>
  <c r="K57" i="2"/>
  <c r="K50" i="2"/>
  <c r="K59" i="2"/>
  <c r="K44" i="2"/>
  <c r="K60" i="2"/>
  <c r="K45" i="2"/>
  <c r="K61" i="2"/>
  <c r="K62" i="2"/>
  <c r="K58" i="2"/>
  <c r="K40" i="2"/>
  <c r="K46" i="2"/>
  <c r="K63" i="2"/>
  <c r="K68" i="2" s="1"/>
  <c r="H34" i="2"/>
  <c r="K35" i="2"/>
  <c r="K24" i="2"/>
  <c r="K29" i="2"/>
  <c r="K20" i="2"/>
  <c r="K32" i="2"/>
  <c r="K31" i="2"/>
  <c r="K23" i="2"/>
  <c r="K27" i="2"/>
  <c r="K21" i="2"/>
  <c r="K19" i="2"/>
  <c r="K34" i="2"/>
  <c r="K30" i="2"/>
  <c r="K33" i="2"/>
  <c r="K16" i="2"/>
  <c r="K25" i="2"/>
  <c r="K26" i="2"/>
  <c r="K22" i="2"/>
  <c r="K18" i="2"/>
  <c r="H30" i="2"/>
  <c r="K28" i="2"/>
  <c r="K17" i="2"/>
  <c r="H16" i="2"/>
  <c r="H32" i="2"/>
  <c r="H17" i="2"/>
  <c r="M35" i="2"/>
  <c r="M38" i="2" s="1"/>
  <c r="H24" i="2"/>
  <c r="H25" i="2"/>
  <c r="L35" i="2"/>
  <c r="H33" i="2"/>
  <c r="H35" i="2"/>
  <c r="H28" i="2"/>
  <c r="H20" i="2"/>
  <c r="H18" i="2"/>
  <c r="H21" i="2"/>
  <c r="H22" i="2"/>
  <c r="H31" i="2"/>
  <c r="H19" i="2"/>
  <c r="H26" i="2"/>
  <c r="H27" i="2"/>
  <c r="H23" i="2"/>
  <c r="G38" i="2"/>
  <c r="D19" i="2"/>
  <c r="D30" i="2"/>
  <c r="D20" i="2"/>
  <c r="D26" i="2"/>
  <c r="D24" i="2"/>
  <c r="D27" i="2"/>
  <c r="D17" i="2"/>
  <c r="D28" i="2"/>
  <c r="D31" i="2"/>
  <c r="D21" i="2"/>
  <c r="D32" i="2"/>
  <c r="D22" i="2"/>
  <c r="D33" i="2"/>
  <c r="D23" i="2"/>
  <c r="D25" i="2"/>
  <c r="D16" i="2"/>
  <c r="D35" i="2"/>
  <c r="D18" i="2"/>
  <c r="D29" i="2"/>
  <c r="D34" i="2"/>
  <c r="L38" i="2" l="1"/>
  <c r="H38" i="2"/>
  <c r="K38" i="2"/>
  <c r="D38" i="2"/>
  <c r="G73" i="1"/>
  <c r="L19" i="1"/>
  <c r="O19" i="1" s="1"/>
  <c r="L27" i="1"/>
  <c r="O27" i="1" s="1"/>
  <c r="L24" i="1"/>
  <c r="O24" i="1" s="1"/>
  <c r="G28" i="1"/>
  <c r="G29" i="1"/>
  <c r="G30" i="1" s="1"/>
  <c r="H17" i="1" l="1"/>
  <c r="H25" i="1"/>
  <c r="H15" i="1"/>
  <c r="H18" i="1"/>
  <c r="H26" i="1"/>
  <c r="H19" i="1"/>
  <c r="H27" i="1"/>
  <c r="H20" i="1"/>
  <c r="H21" i="1"/>
  <c r="H22" i="1"/>
  <c r="H30" i="1"/>
  <c r="H23" i="1"/>
  <c r="H16" i="1"/>
  <c r="H24" i="1"/>
  <c r="N19" i="1"/>
  <c r="N27" i="1"/>
  <c r="H28" i="1"/>
  <c r="L28" i="1"/>
  <c r="H29" i="1"/>
  <c r="N24" i="1"/>
  <c r="G35" i="1"/>
  <c r="H35" i="1" s="1"/>
  <c r="K98" i="5"/>
  <c r="M98" i="5" s="1"/>
  <c r="F97" i="5"/>
  <c r="H97" i="5"/>
  <c r="D97" i="5"/>
  <c r="J52" i="5"/>
  <c r="J51" i="5"/>
  <c r="J50" i="5"/>
  <c r="J49" i="5"/>
  <c r="J48" i="5"/>
  <c r="J47" i="5"/>
  <c r="J46" i="5"/>
  <c r="J45" i="5"/>
  <c r="J44" i="5"/>
  <c r="J43" i="5"/>
  <c r="J42" i="5"/>
  <c r="J40" i="5"/>
  <c r="J39" i="5"/>
  <c r="J38" i="5"/>
  <c r="J37" i="5"/>
  <c r="K36" i="5"/>
  <c r="H36" i="5"/>
  <c r="F36" i="5"/>
  <c r="D36" i="5"/>
  <c r="J35" i="5"/>
  <c r="D34" i="5"/>
  <c r="J32" i="5"/>
  <c r="H28" i="5"/>
  <c r="J27" i="5"/>
  <c r="J26" i="5"/>
  <c r="K29" i="5"/>
  <c r="H25" i="5"/>
  <c r="F25" i="5"/>
  <c r="D25" i="5"/>
  <c r="E25" i="5" s="1"/>
  <c r="J24" i="5"/>
  <c r="J23" i="5"/>
  <c r="K22" i="5"/>
  <c r="H22" i="5"/>
  <c r="F22" i="5"/>
  <c r="D22" i="5"/>
  <c r="E22" i="5" s="1"/>
  <c r="J21" i="5"/>
  <c r="J20" i="5"/>
  <c r="J19" i="5"/>
  <c r="J18" i="5"/>
  <c r="J17" i="5"/>
  <c r="J16" i="5"/>
  <c r="J15" i="5"/>
  <c r="F29" i="5" l="1"/>
  <c r="D96" i="5"/>
  <c r="E36" i="5"/>
  <c r="F96" i="5"/>
  <c r="G36" i="5"/>
  <c r="M36" i="5"/>
  <c r="M25" i="5"/>
  <c r="N25" i="5"/>
  <c r="M22" i="5"/>
  <c r="N22" i="5"/>
  <c r="N28" i="5"/>
  <c r="M28" i="5"/>
  <c r="H96" i="5"/>
  <c r="J25" i="5"/>
  <c r="H29" i="5"/>
  <c r="K30" i="5"/>
  <c r="L29" i="5" s="1"/>
  <c r="N36" i="5"/>
  <c r="J22" i="5"/>
  <c r="J28" i="5"/>
  <c r="K97" i="5"/>
  <c r="J36" i="5"/>
  <c r="M29" i="5" l="1"/>
  <c r="J96" i="5"/>
  <c r="I82" i="5"/>
  <c r="I74" i="5"/>
  <c r="I66" i="5"/>
  <c r="I58" i="5"/>
  <c r="I50" i="5"/>
  <c r="I42" i="5"/>
  <c r="I96" i="5"/>
  <c r="I103" i="5" s="1"/>
  <c r="I88" i="5"/>
  <c r="I80" i="5"/>
  <c r="I72" i="5"/>
  <c r="I64" i="5"/>
  <c r="I56" i="5"/>
  <c r="I48" i="5"/>
  <c r="I40" i="5"/>
  <c r="I95" i="5"/>
  <c r="I87" i="5"/>
  <c r="I79" i="5"/>
  <c r="I71" i="5"/>
  <c r="I63" i="5"/>
  <c r="I55" i="5"/>
  <c r="I47" i="5"/>
  <c r="I39" i="5"/>
  <c r="I75" i="5"/>
  <c r="I60" i="5"/>
  <c r="I84" i="5"/>
  <c r="I70" i="5"/>
  <c r="I59" i="5"/>
  <c r="I45" i="5"/>
  <c r="I94" i="5"/>
  <c r="I83" i="5"/>
  <c r="I69" i="5"/>
  <c r="I57" i="5"/>
  <c r="I44" i="5"/>
  <c r="H103" i="5"/>
  <c r="I77" i="5"/>
  <c r="I52" i="5"/>
  <c r="I89" i="5"/>
  <c r="I76" i="5"/>
  <c r="I51" i="5"/>
  <c r="I86" i="5"/>
  <c r="I49" i="5"/>
  <c r="I73" i="5"/>
  <c r="I93" i="5"/>
  <c r="I81" i="5"/>
  <c r="I68" i="5"/>
  <c r="I54" i="5"/>
  <c r="I43" i="5"/>
  <c r="I92" i="5"/>
  <c r="I78" i="5"/>
  <c r="I67" i="5"/>
  <c r="I41" i="5"/>
  <c r="I91" i="5"/>
  <c r="I65" i="5"/>
  <c r="I38" i="5"/>
  <c r="I62" i="5"/>
  <c r="I37" i="5"/>
  <c r="I61" i="5"/>
  <c r="I85" i="5"/>
  <c r="I46" i="5"/>
  <c r="I90" i="5"/>
  <c r="I53" i="5"/>
  <c r="G96" i="5"/>
  <c r="G103" i="5" s="1"/>
  <c r="G56" i="5"/>
  <c r="G64" i="5"/>
  <c r="G72" i="5"/>
  <c r="G80" i="5"/>
  <c r="G88" i="5"/>
  <c r="G44" i="5"/>
  <c r="G52" i="5"/>
  <c r="F103" i="5"/>
  <c r="G92" i="5"/>
  <c r="G58" i="5"/>
  <c r="G66" i="5"/>
  <c r="G74" i="5"/>
  <c r="G82" i="5"/>
  <c r="G38" i="5"/>
  <c r="G46" i="5"/>
  <c r="G37" i="5"/>
  <c r="G93" i="5"/>
  <c r="G59" i="5"/>
  <c r="G67" i="5"/>
  <c r="G75" i="5"/>
  <c r="G83" i="5"/>
  <c r="G39" i="5"/>
  <c r="G47" i="5"/>
  <c r="G48" i="5"/>
  <c r="G86" i="5"/>
  <c r="G85" i="5"/>
  <c r="G61" i="5"/>
  <c r="G45" i="5"/>
  <c r="G94" i="5"/>
  <c r="G62" i="5"/>
  <c r="G76" i="5"/>
  <c r="G87" i="5"/>
  <c r="G49" i="5"/>
  <c r="G91" i="5"/>
  <c r="G63" i="5"/>
  <c r="G77" i="5"/>
  <c r="G89" i="5"/>
  <c r="G50" i="5"/>
  <c r="G55" i="5"/>
  <c r="G81" i="5"/>
  <c r="G57" i="5"/>
  <c r="G84" i="5"/>
  <c r="G71" i="5"/>
  <c r="G95" i="5"/>
  <c r="G90" i="5"/>
  <c r="G65" i="5"/>
  <c r="G78" i="5"/>
  <c r="G40" i="5"/>
  <c r="G51" i="5"/>
  <c r="G54" i="5"/>
  <c r="G68" i="5"/>
  <c r="G79" i="5"/>
  <c r="G41" i="5"/>
  <c r="G69" i="5"/>
  <c r="G42" i="5"/>
  <c r="G70" i="5"/>
  <c r="G43" i="5"/>
  <c r="G60" i="5"/>
  <c r="G73" i="5"/>
  <c r="G53" i="5"/>
  <c r="N29" i="5"/>
  <c r="K33" i="5"/>
  <c r="L18" i="5"/>
  <c r="L26" i="5"/>
  <c r="L20" i="5"/>
  <c r="L28" i="5"/>
  <c r="L21" i="5"/>
  <c r="L24" i="5"/>
  <c r="L17" i="5"/>
  <c r="L19" i="5"/>
  <c r="L27" i="5"/>
  <c r="L16" i="5"/>
  <c r="L30" i="5"/>
  <c r="L34" i="5" s="1"/>
  <c r="L15" i="5"/>
  <c r="K34" i="5"/>
  <c r="L23" i="5"/>
  <c r="L25" i="5"/>
  <c r="L22" i="5"/>
  <c r="E41" i="5"/>
  <c r="E49" i="5"/>
  <c r="E57" i="5"/>
  <c r="E65" i="5"/>
  <c r="E73" i="5"/>
  <c r="E81" i="5"/>
  <c r="E89" i="5"/>
  <c r="E43" i="5"/>
  <c r="E51" i="5"/>
  <c r="E59" i="5"/>
  <c r="E67" i="5"/>
  <c r="E75" i="5"/>
  <c r="E83" i="5"/>
  <c r="E91" i="5"/>
  <c r="E44" i="5"/>
  <c r="E52" i="5"/>
  <c r="E60" i="5"/>
  <c r="E68" i="5"/>
  <c r="E76" i="5"/>
  <c r="E84" i="5"/>
  <c r="E92" i="5"/>
  <c r="E64" i="5"/>
  <c r="E66" i="5"/>
  <c r="E42" i="5"/>
  <c r="E55" i="5"/>
  <c r="E69" i="5"/>
  <c r="E80" i="5"/>
  <c r="E94" i="5"/>
  <c r="E45" i="5"/>
  <c r="E56" i="5"/>
  <c r="E70" i="5"/>
  <c r="E82" i="5"/>
  <c r="E95" i="5"/>
  <c r="E37" i="5"/>
  <c r="E62" i="5"/>
  <c r="E87" i="5"/>
  <c r="E38" i="5"/>
  <c r="E63" i="5"/>
  <c r="E88" i="5"/>
  <c r="E53" i="5"/>
  <c r="E90" i="5"/>
  <c r="E40" i="5"/>
  <c r="E46" i="5"/>
  <c r="E58" i="5"/>
  <c r="E71" i="5"/>
  <c r="E85" i="5"/>
  <c r="E96" i="5"/>
  <c r="E47" i="5"/>
  <c r="E61" i="5"/>
  <c r="E72" i="5"/>
  <c r="E86" i="5"/>
  <c r="E48" i="5"/>
  <c r="E74" i="5"/>
  <c r="E50" i="5"/>
  <c r="E77" i="5"/>
  <c r="E39" i="5"/>
  <c r="E78" i="5"/>
  <c r="E54" i="5"/>
  <c r="E79" i="5"/>
  <c r="E93" i="5"/>
  <c r="F30" i="5"/>
  <c r="G29" i="5" s="1"/>
  <c r="I36" i="5"/>
  <c r="M97" i="5"/>
  <c r="J103" i="5"/>
  <c r="H30" i="5"/>
  <c r="N30" i="5" s="1"/>
  <c r="N34" i="5" s="1"/>
  <c r="J29" i="5"/>
  <c r="F33" i="5" l="1"/>
  <c r="I18" i="5"/>
  <c r="I26" i="5"/>
  <c r="I20" i="5"/>
  <c r="I21" i="5"/>
  <c r="H34" i="5"/>
  <c r="M34" i="5" s="1"/>
  <c r="M30" i="5"/>
  <c r="I23" i="5"/>
  <c r="I27" i="5"/>
  <c r="I30" i="5"/>
  <c r="I34" i="5" s="1"/>
  <c r="I15" i="5"/>
  <c r="I24" i="5"/>
  <c r="I16" i="5"/>
  <c r="I17" i="5"/>
  <c r="I19" i="5"/>
  <c r="I25" i="5"/>
  <c r="I28" i="5"/>
  <c r="I22" i="5"/>
  <c r="I29" i="5"/>
  <c r="G18" i="5"/>
  <c r="G26" i="5"/>
  <c r="G20" i="5"/>
  <c r="F34" i="5"/>
  <c r="G21" i="5"/>
  <c r="G17" i="5"/>
  <c r="G15" i="5"/>
  <c r="G19" i="5"/>
  <c r="G27" i="5"/>
  <c r="G23" i="5"/>
  <c r="G24" i="5"/>
  <c r="G16" i="5"/>
  <c r="G30" i="5"/>
  <c r="G34" i="5" s="1"/>
  <c r="G28" i="5"/>
  <c r="G25" i="5"/>
  <c r="G22" i="5"/>
  <c r="H33" i="5"/>
  <c r="J30" i="5"/>
  <c r="J33" i="5" l="1"/>
  <c r="J34" i="5"/>
  <c r="N33" i="5"/>
  <c r="K59" i="4" l="1"/>
  <c r="M59" i="4" s="1"/>
  <c r="H57" i="4"/>
  <c r="M57" i="4" s="1"/>
  <c r="J56" i="4"/>
  <c r="J55" i="4"/>
  <c r="J54" i="4"/>
  <c r="J53" i="4"/>
  <c r="J52" i="4"/>
  <c r="K51" i="4"/>
  <c r="H51" i="4"/>
  <c r="J50" i="4"/>
  <c r="J49" i="4"/>
  <c r="J48" i="4"/>
  <c r="J47" i="4"/>
  <c r="J46" i="4"/>
  <c r="J45" i="4"/>
  <c r="J43" i="4"/>
  <c r="J42" i="4"/>
  <c r="J41" i="4"/>
  <c r="J40" i="4"/>
  <c r="J39" i="4"/>
  <c r="J38" i="4"/>
  <c r="J37" i="4"/>
  <c r="K36" i="4"/>
  <c r="H36" i="4"/>
  <c r="M36" i="4" s="1"/>
  <c r="F36" i="4"/>
  <c r="F30" i="4"/>
  <c r="K29" i="4"/>
  <c r="J28" i="4"/>
  <c r="J27" i="4"/>
  <c r="J26" i="4"/>
  <c r="H25" i="4"/>
  <c r="J24" i="4"/>
  <c r="J23" i="4"/>
  <c r="K22" i="4"/>
  <c r="H22" i="4"/>
  <c r="M22" i="4" s="1"/>
  <c r="J21" i="4"/>
  <c r="J20" i="4"/>
  <c r="J19" i="4"/>
  <c r="J18" i="4"/>
  <c r="J17" i="4"/>
  <c r="J16" i="4"/>
  <c r="M15" i="4"/>
  <c r="J15" i="4"/>
  <c r="N25" i="4" l="1"/>
  <c r="M25" i="4"/>
  <c r="M51" i="4"/>
  <c r="N51" i="4"/>
  <c r="N22" i="4"/>
  <c r="K44" i="4"/>
  <c r="G17" i="4"/>
  <c r="G25" i="4"/>
  <c r="G18" i="4"/>
  <c r="G26" i="4"/>
  <c r="G19" i="4"/>
  <c r="G27" i="4"/>
  <c r="G20" i="4"/>
  <c r="G29" i="4"/>
  <c r="G22" i="4"/>
  <c r="G30" i="4"/>
  <c r="G23" i="4"/>
  <c r="G15" i="4"/>
  <c r="G16" i="4"/>
  <c r="G24" i="4"/>
  <c r="G28" i="4"/>
  <c r="G21" i="4"/>
  <c r="F64" i="4"/>
  <c r="F58" i="4"/>
  <c r="G36" i="4" s="1"/>
  <c r="N57" i="4"/>
  <c r="N36" i="4"/>
  <c r="K58" i="4"/>
  <c r="K64" i="4" s="1"/>
  <c r="H58" i="4"/>
  <c r="M58" i="4" s="1"/>
  <c r="K30" i="4"/>
  <c r="L29" i="4" s="1"/>
  <c r="H44" i="4"/>
  <c r="M44" i="4" s="1"/>
  <c r="H29" i="4"/>
  <c r="M29" i="4" s="1"/>
  <c r="J36" i="4"/>
  <c r="J25" i="4"/>
  <c r="J51" i="4"/>
  <c r="J57" i="4"/>
  <c r="J22" i="4"/>
  <c r="I51" i="4" l="1"/>
  <c r="I43" i="4"/>
  <c r="I52" i="4"/>
  <c r="I37" i="4"/>
  <c r="I45" i="4"/>
  <c r="I53" i="4"/>
  <c r="I38" i="4"/>
  <c r="I46" i="4"/>
  <c r="I47" i="4"/>
  <c r="I40" i="4"/>
  <c r="I48" i="4"/>
  <c r="I56" i="4"/>
  <c r="I41" i="4"/>
  <c r="I49" i="4"/>
  <c r="I42" i="4"/>
  <c r="I50" i="4"/>
  <c r="I58" i="4"/>
  <c r="I54" i="4"/>
  <c r="I39" i="4"/>
  <c r="I55" i="4"/>
  <c r="G46" i="4"/>
  <c r="G54" i="4"/>
  <c r="G39" i="4"/>
  <c r="G47" i="4"/>
  <c r="G55" i="4"/>
  <c r="G40" i="4"/>
  <c r="G48" i="4"/>
  <c r="G56" i="4"/>
  <c r="G41" i="4"/>
  <c r="G57" i="4"/>
  <c r="G42" i="4"/>
  <c r="G58" i="4"/>
  <c r="G43" i="4"/>
  <c r="G51" i="4"/>
  <c r="G37" i="4"/>
  <c r="G44" i="4"/>
  <c r="G52" i="4"/>
  <c r="G38" i="4"/>
  <c r="G45" i="4"/>
  <c r="G53" i="4"/>
  <c r="G49" i="4"/>
  <c r="G50" i="4"/>
  <c r="I36" i="4"/>
  <c r="J44" i="4"/>
  <c r="J58" i="4" s="1"/>
  <c r="I44" i="4"/>
  <c r="N44" i="4"/>
  <c r="L44" i="4"/>
  <c r="L42" i="4"/>
  <c r="L50" i="4"/>
  <c r="L58" i="4"/>
  <c r="N58" i="4"/>
  <c r="L43" i="4"/>
  <c r="L52" i="4"/>
  <c r="L37" i="4"/>
  <c r="L45" i="4"/>
  <c r="L38" i="4"/>
  <c r="L54" i="4"/>
  <c r="L39" i="4"/>
  <c r="L47" i="4"/>
  <c r="L55" i="4"/>
  <c r="L40" i="4"/>
  <c r="L48" i="4"/>
  <c r="L56" i="4"/>
  <c r="L41" i="4"/>
  <c r="L49" i="4"/>
  <c r="L57" i="4"/>
  <c r="L53" i="4"/>
  <c r="L46" i="4"/>
  <c r="H64" i="4"/>
  <c r="M64" i="4" s="1"/>
  <c r="L36" i="4"/>
  <c r="I57" i="4"/>
  <c r="L51" i="4"/>
  <c r="H30" i="4"/>
  <c r="I29" i="4"/>
  <c r="N29" i="4"/>
  <c r="J29" i="4"/>
  <c r="L17" i="4"/>
  <c r="L25" i="4"/>
  <c r="L18" i="4"/>
  <c r="L26" i="4"/>
  <c r="L19" i="4"/>
  <c r="L27" i="4"/>
  <c r="L20" i="4"/>
  <c r="L28" i="4"/>
  <c r="L21" i="4"/>
  <c r="L22" i="4"/>
  <c r="L30" i="4"/>
  <c r="L23" i="4"/>
  <c r="L15" i="4"/>
  <c r="L16" i="4"/>
  <c r="L24" i="4"/>
  <c r="K33" i="4"/>
  <c r="I70" i="3"/>
  <c r="I69" i="3"/>
  <c r="I68" i="3"/>
  <c r="I67" i="3"/>
  <c r="I66" i="3"/>
  <c r="I65" i="3"/>
  <c r="E62" i="3"/>
  <c r="I61" i="3"/>
  <c r="I60" i="3"/>
  <c r="I56" i="3"/>
  <c r="C56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J40" i="3"/>
  <c r="G40" i="3"/>
  <c r="C40" i="3"/>
  <c r="J39" i="3"/>
  <c r="G39" i="3"/>
  <c r="J38" i="3"/>
  <c r="G38" i="3"/>
  <c r="J37" i="3"/>
  <c r="G37" i="3"/>
  <c r="J36" i="3"/>
  <c r="G36" i="3"/>
  <c r="J35" i="3"/>
  <c r="G35" i="3"/>
  <c r="L34" i="3"/>
  <c r="I34" i="3"/>
  <c r="E33" i="3"/>
  <c r="C33" i="3"/>
  <c r="J26" i="3"/>
  <c r="E24" i="3"/>
  <c r="G23" i="3"/>
  <c r="E23" i="3"/>
  <c r="E21" i="3"/>
  <c r="G20" i="3"/>
  <c r="E20" i="3"/>
  <c r="J18" i="3"/>
  <c r="G18" i="3"/>
  <c r="L18" i="3" s="1"/>
  <c r="E18" i="3"/>
  <c r="J17" i="3"/>
  <c r="G17" i="3"/>
  <c r="L17" i="3" s="1"/>
  <c r="E17" i="3"/>
  <c r="J16" i="3"/>
  <c r="G16" i="3"/>
  <c r="J15" i="3"/>
  <c r="G15" i="3"/>
  <c r="L15" i="3" s="1"/>
  <c r="E15" i="3"/>
  <c r="J14" i="3"/>
  <c r="G14" i="3"/>
  <c r="L14" i="3" s="1"/>
  <c r="E14" i="3"/>
  <c r="J13" i="3"/>
  <c r="G13" i="3"/>
  <c r="E13" i="3"/>
  <c r="J12" i="3"/>
  <c r="G12" i="3"/>
  <c r="L12" i="3" s="1"/>
  <c r="E12" i="3"/>
  <c r="G22" i="3" l="1"/>
  <c r="L20" i="3"/>
  <c r="E64" i="3"/>
  <c r="J27" i="3"/>
  <c r="K21" i="3" s="1"/>
  <c r="L13" i="3"/>
  <c r="L16" i="3"/>
  <c r="L23" i="3"/>
  <c r="G25" i="3"/>
  <c r="L25" i="3" s="1"/>
  <c r="M40" i="3"/>
  <c r="J64" i="4"/>
  <c r="J30" i="4"/>
  <c r="M30" i="4"/>
  <c r="H33" i="4"/>
  <c r="M33" i="4" s="1"/>
  <c r="I23" i="4"/>
  <c r="I16" i="4"/>
  <c r="I17" i="4"/>
  <c r="I25" i="4"/>
  <c r="I18" i="4"/>
  <c r="I26" i="4"/>
  <c r="I19" i="4"/>
  <c r="I27" i="4"/>
  <c r="I20" i="4"/>
  <c r="I28" i="4"/>
  <c r="I21" i="4"/>
  <c r="I22" i="4"/>
  <c r="I30" i="4"/>
  <c r="I15" i="4"/>
  <c r="I24" i="4"/>
  <c r="N30" i="4"/>
  <c r="E25" i="3"/>
  <c r="I38" i="3"/>
  <c r="E40" i="3"/>
  <c r="E63" i="3"/>
  <c r="C63" i="3"/>
  <c r="I39" i="3"/>
  <c r="M18" i="3"/>
  <c r="M16" i="3"/>
  <c r="I15" i="3"/>
  <c r="M12" i="3"/>
  <c r="M13" i="3"/>
  <c r="E22" i="3"/>
  <c r="M14" i="3"/>
  <c r="M17" i="3"/>
  <c r="I24" i="3"/>
  <c r="M38" i="3"/>
  <c r="M35" i="3"/>
  <c r="L37" i="3"/>
  <c r="L36" i="3"/>
  <c r="M36" i="3"/>
  <c r="M39" i="3"/>
  <c r="E19" i="3"/>
  <c r="I13" i="3"/>
  <c r="M37" i="3"/>
  <c r="G19" i="3"/>
  <c r="L35" i="3"/>
  <c r="I37" i="3"/>
  <c r="I62" i="3"/>
  <c r="I63" i="3" s="1"/>
  <c r="I17" i="3"/>
  <c r="I20" i="3"/>
  <c r="L39" i="3"/>
  <c r="I14" i="3"/>
  <c r="I35" i="3"/>
  <c r="I12" i="3"/>
  <c r="I18" i="3"/>
  <c r="G33" i="3"/>
  <c r="G64" i="3" s="1"/>
  <c r="I36" i="3"/>
  <c r="I23" i="3"/>
  <c r="J33" i="3"/>
  <c r="L38" i="3"/>
  <c r="I16" i="3"/>
  <c r="J19" i="3"/>
  <c r="I21" i="3"/>
  <c r="C71" i="3"/>
  <c r="L19" i="3" l="1"/>
  <c r="I25" i="3"/>
  <c r="J64" i="3"/>
  <c r="J71" i="3" s="1"/>
  <c r="L71" i="3" s="1"/>
  <c r="L22" i="3"/>
  <c r="G26" i="3"/>
  <c r="L26" i="3" s="1"/>
  <c r="E26" i="3"/>
  <c r="E27" i="3" s="1"/>
  <c r="E30" i="3" s="1"/>
  <c r="F63" i="3"/>
  <c r="E71" i="3"/>
  <c r="C64" i="3"/>
  <c r="D63" i="3" s="1"/>
  <c r="I22" i="3"/>
  <c r="M19" i="3"/>
  <c r="I19" i="3"/>
  <c r="M33" i="3"/>
  <c r="M64" i="3" s="1"/>
  <c r="G71" i="3"/>
  <c r="L33" i="3"/>
  <c r="I33" i="3"/>
  <c r="I64" i="3" s="1"/>
  <c r="J30" i="3"/>
  <c r="M71" i="3" l="1"/>
  <c r="G27" i="3"/>
  <c r="H24" i="3" s="1"/>
  <c r="G30" i="3"/>
  <c r="L30" i="3" s="1"/>
  <c r="I26" i="3"/>
  <c r="L64" i="3"/>
  <c r="F41" i="3"/>
  <c r="F49" i="3"/>
  <c r="F57" i="3"/>
  <c r="F34" i="3"/>
  <c r="F42" i="3"/>
  <c r="F50" i="3"/>
  <c r="F58" i="3"/>
  <c r="F35" i="3"/>
  <c r="F43" i="3"/>
  <c r="F51" i="3"/>
  <c r="F59" i="3"/>
  <c r="F36" i="3"/>
  <c r="F44" i="3"/>
  <c r="F52" i="3"/>
  <c r="F60" i="3"/>
  <c r="F37" i="3"/>
  <c r="F45" i="3"/>
  <c r="F53" i="3"/>
  <c r="F61" i="3"/>
  <c r="F38" i="3"/>
  <c r="F46" i="3"/>
  <c r="F54" i="3"/>
  <c r="F39" i="3"/>
  <c r="F47" i="3"/>
  <c r="F48" i="3"/>
  <c r="F55" i="3"/>
  <c r="F56" i="3"/>
  <c r="F64" i="3"/>
  <c r="F33" i="3"/>
  <c r="F62" i="3"/>
  <c r="F40" i="3"/>
  <c r="I71" i="3"/>
  <c r="H41" i="3"/>
  <c r="H49" i="3"/>
  <c r="H57" i="3"/>
  <c r="H34" i="3"/>
  <c r="H42" i="3"/>
  <c r="H50" i="3"/>
  <c r="H58" i="3"/>
  <c r="H43" i="3"/>
  <c r="H51" i="3"/>
  <c r="H59" i="3"/>
  <c r="H44" i="3"/>
  <c r="H52" i="3"/>
  <c r="H60" i="3"/>
  <c r="H45" i="3"/>
  <c r="H53" i="3"/>
  <c r="H61" i="3"/>
  <c r="H46" i="3"/>
  <c r="H54" i="3"/>
  <c r="H62" i="3"/>
  <c r="H47" i="3"/>
  <c r="H55" i="3"/>
  <c r="H64" i="3"/>
  <c r="H48" i="3"/>
  <c r="H56" i="3"/>
  <c r="H63" i="3"/>
  <c r="H40" i="3"/>
  <c r="H36" i="3"/>
  <c r="H37" i="3"/>
  <c r="H38" i="3"/>
  <c r="H35" i="3"/>
  <c r="H39" i="3"/>
  <c r="H33" i="3"/>
  <c r="D33" i="3"/>
  <c r="D41" i="3"/>
  <c r="D49" i="3"/>
  <c r="D57" i="3"/>
  <c r="D34" i="3"/>
  <c r="D42" i="3"/>
  <c r="D50" i="3"/>
  <c r="D58" i="3"/>
  <c r="D35" i="3"/>
  <c r="D43" i="3"/>
  <c r="D51" i="3"/>
  <c r="D59" i="3"/>
  <c r="D36" i="3"/>
  <c r="D44" i="3"/>
  <c r="D52" i="3"/>
  <c r="D60" i="3"/>
  <c r="D37" i="3"/>
  <c r="D45" i="3"/>
  <c r="D53" i="3"/>
  <c r="D61" i="3"/>
  <c r="D38" i="3"/>
  <c r="D46" i="3"/>
  <c r="D54" i="3"/>
  <c r="D62" i="3"/>
  <c r="D39" i="3"/>
  <c r="D47" i="3"/>
  <c r="D48" i="3"/>
  <c r="D55" i="3"/>
  <c r="D64" i="3"/>
  <c r="D40" i="3"/>
  <c r="D56" i="3"/>
  <c r="F16" i="3"/>
  <c r="F27" i="3"/>
  <c r="F23" i="3"/>
  <c r="F13" i="3"/>
  <c r="F25" i="3"/>
  <c r="F21" i="3"/>
  <c r="F20" i="3"/>
  <c r="F17" i="3"/>
  <c r="F15" i="3"/>
  <c r="F12" i="3"/>
  <c r="F14" i="3"/>
  <c r="F24" i="3"/>
  <c r="F18" i="3"/>
  <c r="F22" i="3"/>
  <c r="F26" i="3"/>
  <c r="H25" i="3"/>
  <c r="H26" i="3"/>
  <c r="H14" i="3"/>
  <c r="H21" i="3"/>
  <c r="H17" i="3"/>
  <c r="H13" i="3"/>
  <c r="H15" i="3"/>
  <c r="H18" i="3"/>
  <c r="H20" i="3"/>
  <c r="H19" i="3"/>
  <c r="K26" i="3"/>
  <c r="K27" i="3"/>
  <c r="K20" i="3"/>
  <c r="K22" i="3"/>
  <c r="K23" i="3"/>
  <c r="K24" i="3"/>
  <c r="K25" i="3"/>
  <c r="K14" i="3"/>
  <c r="K18" i="3"/>
  <c r="K12" i="3"/>
  <c r="K16" i="3"/>
  <c r="K17" i="3"/>
  <c r="K15" i="3"/>
  <c r="K13" i="3"/>
  <c r="K19" i="3"/>
  <c r="F19" i="3"/>
  <c r="I27" i="3"/>
  <c r="I30" i="3" s="1"/>
  <c r="H12" i="3" l="1"/>
  <c r="H27" i="3"/>
  <c r="L27" i="3"/>
  <c r="M27" i="3"/>
  <c r="H16" i="3"/>
  <c r="H23" i="3"/>
  <c r="H22" i="3"/>
  <c r="K30" i="3"/>
  <c r="M30" i="3"/>
  <c r="E29" i="2" l="1"/>
  <c r="I29" i="2" s="1"/>
  <c r="L22" i="1"/>
  <c r="E34" i="2" l="1"/>
  <c r="I34" i="2" l="1"/>
  <c r="E37" i="2"/>
  <c r="E35" i="2"/>
  <c r="L65" i="1"/>
  <c r="L38" i="1"/>
  <c r="L75" i="1"/>
  <c r="N75" i="1" s="1"/>
  <c r="L73" i="1"/>
  <c r="I73" i="1"/>
  <c r="I65" i="1"/>
  <c r="K41" i="1"/>
  <c r="K42" i="1"/>
  <c r="K43" i="1"/>
  <c r="K44" i="1"/>
  <c r="K45" i="1"/>
  <c r="K40" i="1"/>
  <c r="K15" i="1"/>
  <c r="I38" i="1"/>
  <c r="N15" i="1"/>
  <c r="I28" i="1"/>
  <c r="O28" i="1" s="1"/>
  <c r="N73" i="1" l="1"/>
  <c r="O65" i="1"/>
  <c r="O73" i="1"/>
  <c r="O38" i="1"/>
  <c r="E38" i="2"/>
  <c r="F47" i="2"/>
  <c r="F55" i="2"/>
  <c r="F49" i="2"/>
  <c r="F42" i="2"/>
  <c r="F43" i="2"/>
  <c r="F59" i="2"/>
  <c r="F52" i="2"/>
  <c r="F53" i="2"/>
  <c r="F54" i="2"/>
  <c r="F48" i="2"/>
  <c r="F56" i="2"/>
  <c r="F41" i="2"/>
  <c r="F57" i="2"/>
  <c r="F50" i="2"/>
  <c r="F51" i="2"/>
  <c r="F44" i="2"/>
  <c r="F60" i="2"/>
  <c r="F45" i="2"/>
  <c r="F61" i="2"/>
  <c r="F62" i="2"/>
  <c r="F58" i="2"/>
  <c r="F40" i="2"/>
  <c r="F63" i="2"/>
  <c r="F68" i="2" s="1"/>
  <c r="F46" i="2"/>
  <c r="I35" i="2"/>
  <c r="I38" i="2" s="1"/>
  <c r="N28" i="1"/>
  <c r="I47" i="1"/>
  <c r="N65" i="1"/>
  <c r="N38" i="1"/>
  <c r="F23" i="2"/>
  <c r="F31" i="2"/>
  <c r="F24" i="2"/>
  <c r="F32" i="2"/>
  <c r="F19" i="2"/>
  <c r="F20" i="2"/>
  <c r="F28" i="2"/>
  <c r="F21" i="2"/>
  <c r="F22" i="2"/>
  <c r="F30" i="2"/>
  <c r="F17" i="2"/>
  <c r="F25" i="2"/>
  <c r="F18" i="2"/>
  <c r="F35" i="2"/>
  <c r="F16" i="2"/>
  <c r="F27" i="2"/>
  <c r="F33" i="2"/>
  <c r="F26" i="2"/>
  <c r="F29" i="2"/>
  <c r="F34" i="2"/>
  <c r="L47" i="1"/>
  <c r="I82" i="1"/>
  <c r="O47" i="1" l="1"/>
  <c r="L74" i="1"/>
  <c r="I74" i="1"/>
  <c r="F38" i="2"/>
  <c r="L82" i="1"/>
  <c r="O82" i="1" s="1"/>
  <c r="N47" i="1"/>
  <c r="N74" i="1" s="1"/>
  <c r="L25" i="1"/>
  <c r="I25" i="1"/>
  <c r="M40" i="1" l="1"/>
  <c r="M44" i="1"/>
  <c r="M48" i="1"/>
  <c r="M52" i="1"/>
  <c r="M56" i="1"/>
  <c r="M60" i="1"/>
  <c r="M64" i="1"/>
  <c r="M68" i="1"/>
  <c r="M72" i="1"/>
  <c r="M42" i="1"/>
  <c r="M46" i="1"/>
  <c r="M54" i="1"/>
  <c r="M62" i="1"/>
  <c r="M70" i="1"/>
  <c r="M55" i="1"/>
  <c r="M63" i="1"/>
  <c r="M71" i="1"/>
  <c r="O74" i="1"/>
  <c r="M41" i="1"/>
  <c r="M45" i="1"/>
  <c r="M49" i="1"/>
  <c r="M53" i="1"/>
  <c r="M57" i="1"/>
  <c r="M61" i="1"/>
  <c r="M69" i="1"/>
  <c r="M50" i="1"/>
  <c r="M58" i="1"/>
  <c r="M66" i="1"/>
  <c r="M39" i="1"/>
  <c r="M43" i="1"/>
  <c r="M51" i="1"/>
  <c r="M59" i="1"/>
  <c r="M67" i="1"/>
  <c r="M73" i="1"/>
  <c r="M65" i="1"/>
  <c r="M38" i="1"/>
  <c r="M74" i="1" s="1"/>
  <c r="O25" i="1"/>
  <c r="J39" i="1"/>
  <c r="J43" i="1"/>
  <c r="J51" i="1"/>
  <c r="J55" i="1"/>
  <c r="J59" i="1"/>
  <c r="J63" i="1"/>
  <c r="J67" i="1"/>
  <c r="J71" i="1"/>
  <c r="J41" i="1"/>
  <c r="J45" i="1"/>
  <c r="J53" i="1"/>
  <c r="J61" i="1"/>
  <c r="J69" i="1"/>
  <c r="J42" i="1"/>
  <c r="J50" i="1"/>
  <c r="J58" i="1"/>
  <c r="J66" i="1"/>
  <c r="J74" i="1"/>
  <c r="J40" i="1"/>
  <c r="J44" i="1"/>
  <c r="J48" i="1"/>
  <c r="J52" i="1"/>
  <c r="J56" i="1"/>
  <c r="J60" i="1"/>
  <c r="J64" i="1"/>
  <c r="J68" i="1"/>
  <c r="J72" i="1"/>
  <c r="J49" i="1"/>
  <c r="J57" i="1"/>
  <c r="J46" i="1"/>
  <c r="J54" i="1"/>
  <c r="J62" i="1"/>
  <c r="J70" i="1"/>
  <c r="J38" i="1"/>
  <c r="J73" i="1"/>
  <c r="J65" i="1"/>
  <c r="M47" i="1"/>
  <c r="J47" i="1"/>
  <c r="I29" i="1"/>
  <c r="N25" i="1"/>
  <c r="L29" i="1"/>
  <c r="L35" i="1"/>
  <c r="K25" i="1"/>
  <c r="I22" i="1"/>
  <c r="O22" i="1" s="1"/>
  <c r="O29" i="1" l="1"/>
  <c r="L30" i="1"/>
  <c r="O30" i="1" s="1"/>
  <c r="N22" i="1"/>
  <c r="I30" i="1"/>
  <c r="N29" i="1"/>
  <c r="K71" i="1"/>
  <c r="K70" i="1"/>
  <c r="K69" i="1"/>
  <c r="K68" i="1"/>
  <c r="K57" i="1"/>
  <c r="K55" i="1"/>
  <c r="K65" i="1"/>
  <c r="K54" i="1"/>
  <c r="K51" i="1"/>
  <c r="K52" i="1"/>
  <c r="K53" i="1"/>
  <c r="K56" i="1"/>
  <c r="K58" i="1"/>
  <c r="K59" i="1"/>
  <c r="K60" i="1"/>
  <c r="K49" i="1"/>
  <c r="K67" i="1"/>
  <c r="K66" i="1"/>
  <c r="K50" i="1"/>
  <c r="K48" i="1"/>
  <c r="K38" i="1"/>
  <c r="K26" i="1"/>
  <c r="K27" i="1"/>
  <c r="K28" i="1"/>
  <c r="K29" i="1"/>
  <c r="K24" i="1"/>
  <c r="K23" i="1"/>
  <c r="K22" i="1"/>
  <c r="K16" i="1"/>
  <c r="K17" i="1"/>
  <c r="K18" i="1"/>
  <c r="K19" i="1"/>
  <c r="K20" i="1"/>
  <c r="K21" i="1"/>
  <c r="N30" i="1" l="1"/>
  <c r="J17" i="1"/>
  <c r="J18" i="1"/>
  <c r="J26" i="1"/>
  <c r="J19" i="1"/>
  <c r="J27" i="1"/>
  <c r="J20" i="1"/>
  <c r="J21" i="1"/>
  <c r="J30" i="1"/>
  <c r="J23" i="1"/>
  <c r="J15" i="1"/>
  <c r="J16" i="1"/>
  <c r="J24" i="1"/>
  <c r="J28" i="1"/>
  <c r="J25" i="1"/>
  <c r="M17" i="1"/>
  <c r="M18" i="1"/>
  <c r="M26" i="1"/>
  <c r="M20" i="1"/>
  <c r="M21" i="1"/>
  <c r="M30" i="1"/>
  <c r="M23" i="1"/>
  <c r="M15" i="1"/>
  <c r="M16" i="1"/>
  <c r="M27" i="1"/>
  <c r="M24" i="1"/>
  <c r="M19" i="1"/>
  <c r="M28" i="1"/>
  <c r="M22" i="1"/>
  <c r="M25" i="1"/>
  <c r="I35" i="1"/>
  <c r="J22" i="1"/>
  <c r="M29" i="1"/>
  <c r="K30" i="1"/>
  <c r="J29" i="1"/>
  <c r="G47" i="1"/>
  <c r="E47" i="1"/>
  <c r="G82" i="1" l="1"/>
  <c r="G74" i="1"/>
  <c r="H47" i="1"/>
  <c r="J35" i="1"/>
  <c r="N35" i="1"/>
  <c r="O35" i="1"/>
  <c r="N82" i="1"/>
  <c r="K73" i="1"/>
  <c r="H42" i="1" l="1"/>
  <c r="H46" i="1"/>
  <c r="H50" i="1"/>
  <c r="H54" i="1"/>
  <c r="H58" i="1"/>
  <c r="H62" i="1"/>
  <c r="H66" i="1"/>
  <c r="H70" i="1"/>
  <c r="H74" i="1"/>
  <c r="H40" i="1"/>
  <c r="H48" i="1"/>
  <c r="H56" i="1"/>
  <c r="H64" i="1"/>
  <c r="H72" i="1"/>
  <c r="H45" i="1"/>
  <c r="H53" i="1"/>
  <c r="H61" i="1"/>
  <c r="H69" i="1"/>
  <c r="H39" i="1"/>
  <c r="H43" i="1"/>
  <c r="H51" i="1"/>
  <c r="H55" i="1"/>
  <c r="H59" i="1"/>
  <c r="H63" i="1"/>
  <c r="H67" i="1"/>
  <c r="H71" i="1"/>
  <c r="H38" i="1"/>
  <c r="H44" i="1"/>
  <c r="H52" i="1"/>
  <c r="H60" i="1"/>
  <c r="H68" i="1"/>
  <c r="H41" i="1"/>
  <c r="H49" i="1"/>
  <c r="H57" i="1"/>
  <c r="H65" i="1"/>
  <c r="H73" i="1"/>
  <c r="K47" i="1"/>
  <c r="K82" i="1" l="1"/>
  <c r="K74" i="1"/>
  <c r="K53" i="5"/>
  <c r="K96" i="5" l="1"/>
  <c r="L53" i="5"/>
  <c r="N53" i="5"/>
  <c r="M53" i="5"/>
  <c r="L93" i="5" l="1"/>
  <c r="L85" i="5"/>
  <c r="L77" i="5"/>
  <c r="L69" i="5"/>
  <c r="L61" i="5"/>
  <c r="L45" i="5"/>
  <c r="L37" i="5"/>
  <c r="L91" i="5"/>
  <c r="L83" i="5"/>
  <c r="L75" i="5"/>
  <c r="L67" i="5"/>
  <c r="L59" i="5"/>
  <c r="L51" i="5"/>
  <c r="L43" i="5"/>
  <c r="L82" i="5"/>
  <c r="L74" i="5"/>
  <c r="L66" i="5"/>
  <c r="L58" i="5"/>
  <c r="L50" i="5"/>
  <c r="L42" i="5"/>
  <c r="L89" i="5"/>
  <c r="L81" i="5"/>
  <c r="L73" i="5"/>
  <c r="L65" i="5"/>
  <c r="L57" i="5"/>
  <c r="L54" i="5"/>
  <c r="L52" i="5"/>
  <c r="L96" i="5"/>
  <c r="L103" i="5" s="1"/>
  <c r="L64" i="5"/>
  <c r="L38" i="5"/>
  <c r="L95" i="5"/>
  <c r="L79" i="5"/>
  <c r="L63" i="5"/>
  <c r="L48" i="5"/>
  <c r="L94" i="5"/>
  <c r="L78" i="5"/>
  <c r="L62" i="5"/>
  <c r="L47" i="5"/>
  <c r="L71" i="5"/>
  <c r="L41" i="5"/>
  <c r="L70" i="5"/>
  <c r="L84" i="5"/>
  <c r="L80" i="5"/>
  <c r="N96" i="5"/>
  <c r="N103" i="5" s="1"/>
  <c r="L92" i="5"/>
  <c r="L76" i="5"/>
  <c r="L60" i="5"/>
  <c r="L46" i="5"/>
  <c r="L88" i="5"/>
  <c r="L72" i="5"/>
  <c r="L56" i="5"/>
  <c r="L44" i="5"/>
  <c r="L87" i="5"/>
  <c r="L55" i="5"/>
  <c r="L86" i="5"/>
  <c r="L40" i="5"/>
  <c r="L68" i="5"/>
  <c r="L39" i="5"/>
  <c r="L49" i="5"/>
  <c r="L90" i="5"/>
  <c r="L36" i="5"/>
  <c r="K103" i="5"/>
  <c r="M103" i="5" s="1"/>
  <c r="M96" i="5"/>
  <c r="D12" i="3" l="1"/>
  <c r="C12" i="3"/>
  <c r="C12" i="3" a="1"/>
  <c r="C19" i="3"/>
  <c r="D19" i="3"/>
  <c r="D30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<sst xmlns="http://schemas.openxmlformats.org/spreadsheetml/2006/main" count="745" uniqueCount="344">
  <si>
    <t>ANEKSI nr. 2 Raporti mbi Ekzekutimin e Buxhetit në nivelin e Programit të Buxhetit</t>
  </si>
  <si>
    <t>në/lekë</t>
  </si>
  <si>
    <t xml:space="preserve"> Emri i Grupit</t>
  </si>
  <si>
    <t>Kodi i grupit</t>
  </si>
  <si>
    <t>12</t>
  </si>
  <si>
    <t xml:space="preserve">Trashëgimia Kulturore dhe Muzetë </t>
  </si>
  <si>
    <t>Kodi i programit</t>
  </si>
  <si>
    <t>08220</t>
  </si>
  <si>
    <t>EMËRTIME</t>
  </si>
  <si>
    <t>Shpenzimet e Programit</t>
  </si>
  <si>
    <t>Viti paraardhës</t>
  </si>
  <si>
    <t>Periudha raportuese</t>
  </si>
  <si>
    <t>Ndryshimi Vjetor                    ( Plan - Fakt)</t>
  </si>
  <si>
    <t xml:space="preserve">% e realizimit </t>
  </si>
  <si>
    <t>Shpenzime              Faktike</t>
  </si>
  <si>
    <t>Struktura e shpenzimeve               në %</t>
  </si>
  <si>
    <t>Plani Fillestar
 Vjetor 
Viti 2025</t>
  </si>
  <si>
    <t>Plani Vjetor
 i Rishikuar
 Viti 2025</t>
  </si>
  <si>
    <t>Ndryshimi i planit vjetor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</si>
  <si>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</si>
  <si>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</si>
  <si>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</si>
  <si>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</si>
  <si>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</si>
  <si>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</si>
  <si>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</si>
  <si>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</si>
  <si>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</si>
  <si>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</si>
  <si>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</si>
  <si>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</si>
  <si>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Shpenzimet sipas klasifikimit ekonomik</t>
  </si>
  <si>
    <t>Kodi i Programit</t>
  </si>
  <si>
    <t>Emërtimi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</si>
  <si>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</si>
  <si>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</si>
  <si>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</si>
  <si>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</si>
  <si>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</si>
  <si>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</si>
  <si>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</si>
  <si>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</si>
  <si>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</si>
  <si>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</si>
  <si>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</si>
  <si>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</si>
  <si>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</si>
  <si>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</si>
  <si>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Nëntotali Shpenzime Korente</t>
  </si>
  <si>
    <t>230</t>
  </si>
  <si>
    <t>Kapitale të Patrupëzuara</t>
  </si>
  <si>
    <t>231</t>
  </si>
  <si>
    <t>Kapitale të Trupëzuara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</si>
  <si>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</si>
  <si>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</si>
  <si>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</si>
  <si>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</si>
  <si>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</si>
  <si>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</si>
  <si>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</si>
  <si>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</si>
  <si>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Artikulli</t>
  </si>
  <si>
    <t>Totali i Shpenzime Korente</t>
  </si>
  <si>
    <t>Kodi i produktit</t>
  </si>
  <si>
    <t>Emertimi</t>
  </si>
  <si>
    <t>91202AA</t>
  </si>
  <si>
    <t>Objekte monument kulture të ruajtura dhe mbrojtura</t>
  </si>
  <si>
    <t>91202AB</t>
  </si>
  <si>
    <t>Trashegimia materiale e jomateriale e inventarizuar.</t>
  </si>
  <si>
    <t>91202AC</t>
  </si>
  <si>
    <t>Muze të mirëmbajtura dhe të vizitueshëm nga publiku</t>
  </si>
  <si>
    <t>91202AD</t>
  </si>
  <si>
    <t>Aktivitete të fushës së trashëgimisë jomateriale</t>
  </si>
  <si>
    <t>91202AG</t>
  </si>
  <si>
    <t>Kthimin e objekteve ne qendra historike, ne modele biznesi</t>
  </si>
  <si>
    <t>91202AH</t>
  </si>
  <si>
    <t>Akte ligjore/nenligjore te miratuara</t>
  </si>
  <si>
    <t>Totali Shpenzime për Investime</t>
  </si>
  <si>
    <t>18AE226</t>
  </si>
  <si>
    <t>Restaurimi  "Kisha e Ungjëllizimit në Kozare, Kuçovë"</t>
  </si>
  <si>
    <t>18AE409</t>
  </si>
  <si>
    <t>Hartim projekti shtepia e Arberesheve</t>
  </si>
  <si>
    <t>18AE411</t>
  </si>
  <si>
    <t>Hartimi I planit te menaxhimit te integruar te qyteteve Berat - Gjirokaster</t>
  </si>
  <si>
    <t>18AE509</t>
  </si>
  <si>
    <t>Rehabilitim i ambjenteve te Burgut te Spacit, 7 godina</t>
  </si>
  <si>
    <t>18AE511</t>
  </si>
  <si>
    <t>Rikonstruksioni Muzeu Arkeologjik Korce</t>
  </si>
  <si>
    <t>21AB101</t>
  </si>
  <si>
    <t>Nderhyrje emergjente dhe restauruese</t>
  </si>
  <si>
    <t>23AA001</t>
  </si>
  <si>
    <t>18CF314</t>
  </si>
  <si>
    <t>Projekt IPA "3C IKTK"</t>
  </si>
  <si>
    <t>Total Shpenzime nga të ardhurat jashtë limitit (Kap 06)</t>
  </si>
  <si>
    <t>Shpenzime korente nga të ardhurat jashtë limitit (Kap 06)</t>
  </si>
  <si>
    <t>Shpenzime kapitale nga të ardhurat jashtë limitit (Kap 06)</t>
  </si>
  <si>
    <t>18BV201</t>
  </si>
  <si>
    <t>Taks e ndikimit ne infrastrukture per Objektet e trashegimise Kulturore</t>
  </si>
  <si>
    <t>Kolaudim "Nderhyrje emergjente ne objektin Monumente kulture Ura e Matit"</t>
  </si>
  <si>
    <t>Nderhyrje emergjente dhe restauruese, Konservimi dhe restaurimi I kullave dhe kurtinave midis tyre, Kalaja e Beratit (segmenti 12-12)</t>
  </si>
  <si>
    <t>IPA Smart4You2</t>
  </si>
  <si>
    <t>Projekti DUALBA</t>
  </si>
  <si>
    <t>Projekti ACT4PRESPA (Muzeu KAM) Korçë</t>
  </si>
  <si>
    <t>Zhvillimi i udhëhequr nga turizmi, lokal, ekonomik, me fokus në trashëgiminë kulturore -Byli</t>
  </si>
  <si>
    <t>18CF316</t>
  </si>
  <si>
    <t>19AA103</t>
  </si>
  <si>
    <t>19AA104</t>
  </si>
  <si>
    <t>19AA105</t>
  </si>
  <si>
    <t>Nëntotali Shpenzime Kapitale me financim të jashtem</t>
  </si>
  <si>
    <t>100%</t>
  </si>
  <si>
    <t xml:space="preserve">Nderhyrje emergjente dhe restauruese </t>
  </si>
  <si>
    <t xml:space="preserve">Blerje Pajisje </t>
  </si>
  <si>
    <t>M120419</t>
  </si>
  <si>
    <t>M120201</t>
  </si>
  <si>
    <t>Restaurim dhe Muzealizimi I Muzeut Kombetar te Pavarsise Vlore</t>
  </si>
  <si>
    <t>Projektim dhe zbatimi "Sinjalistika ne sitet e trashegimise kulturore"</t>
  </si>
  <si>
    <t>18AE412</t>
  </si>
  <si>
    <t>18AE229</t>
  </si>
  <si>
    <t>Restaurim i objektit Muzeu Kombetar i Fotografise Marubi</t>
  </si>
  <si>
    <t>Muzealizimi i muzeut Migjeni Puke</t>
  </si>
  <si>
    <t xml:space="preserve">IKTK </t>
  </si>
  <si>
    <t xml:space="preserve">Muzeu Gjethi </t>
  </si>
  <si>
    <t>Ministria e Turizmit, Kulturës dhe Sportit</t>
  </si>
  <si>
    <t>Periudha e Raportimit 12- 2025</t>
  </si>
  <si>
    <t>ANEKSI nr.2 "Raporti i Shpenzimeve  të Programit sipas Shpenzimeve"</t>
  </si>
  <si>
    <t>Trans per Buxh. Fam. &amp; Individ (kapitulli 01 )</t>
  </si>
  <si>
    <t>Mallra e sherbime (kapitulli 08)</t>
  </si>
  <si>
    <t>Transferta Korente të Huaja (kapitulli 08)</t>
  </si>
  <si>
    <t>Trans per Buxh. Fam. &amp; Individ (kapitulli 08 )</t>
  </si>
  <si>
    <t>Nen-Totali</t>
  </si>
  <si>
    <t>Shpenzime Korrente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</si>
  <si>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</si>
  <si>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</si>
  <si>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</si>
  <si>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</si>
  <si>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</si>
  <si>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</si>
  <si>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</si>
  <si>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</si>
  <si>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Periudha e Raportimit  12-2025_dt 20.02.2026</t>
  </si>
  <si>
    <t>Ministria e Turizmit, Kultures dhe Sportit</t>
  </si>
  <si>
    <t xml:space="preserve"> Emri i </t>
  </si>
  <si>
    <t xml:space="preserve">Zhvillimi i Sportit </t>
  </si>
  <si>
    <t>08140</t>
  </si>
  <si>
    <t>91213AA</t>
  </si>
  <si>
    <t xml:space="preserve">Federata Olimpike dhe jo-Olimpike që marrin pjesë në aktivitete </t>
  </si>
  <si>
    <t>91213AB</t>
  </si>
  <si>
    <t xml:space="preserve">Aktiviteteve kombëtare dhe ndërkombëtare te zhvilluara për të gjitha </t>
  </si>
  <si>
    <t>91213AC</t>
  </si>
  <si>
    <t>Sportistëve elitar që kanë fituar medalje.</t>
  </si>
  <si>
    <t>91213AD</t>
  </si>
  <si>
    <t xml:space="preserve">Pjemarrje ne aktiviteteve  kombëtare ndërkombëtare, si dhe lojrat olimpike </t>
  </si>
  <si>
    <t>91213AE</t>
  </si>
  <si>
    <t>Zhvillimi i programeve trajnuese në sistemin sportiv kombëtar.</t>
  </si>
  <si>
    <t>18BC518</t>
  </si>
  <si>
    <t>Rikonstruksion Fusha Sportive, Dimal_Bashkia DIMAL</t>
  </si>
  <si>
    <t>18BC519</t>
  </si>
  <si>
    <t xml:space="preserve">Ndertim palester e mbuluar Shkolla e Mesme e Bashkuar Çerme </t>
  </si>
  <si>
    <t>18BC520</t>
  </si>
  <si>
    <t>Rehabilitim i palestrës, Shkolla "Foto Puka"_Bashkia Lushnje</t>
  </si>
  <si>
    <t>18BC521</t>
  </si>
  <si>
    <t xml:space="preserve">Rikonstruksion i palestrave dhe terreneve Sportive, Shkolla e Mesme e </t>
  </si>
  <si>
    <t>18BC522</t>
  </si>
  <si>
    <t xml:space="preserve">Rehabilitim dhe ambjente shtese, kendi Lojrave me Dore "Arefi Berberi", </t>
  </si>
  <si>
    <t>18BC523</t>
  </si>
  <si>
    <t xml:space="preserve">Jeto me sportin, ndërtimi i ambienteve sportive shkolla "Adem Haxhija", </t>
  </si>
  <si>
    <t>18BC524</t>
  </si>
  <si>
    <t xml:space="preserve">Jeto me sportin, ndërtimi i ambienteve sportive shkolla "Dëshmoret e </t>
  </si>
  <si>
    <t>18BC525</t>
  </si>
  <si>
    <t xml:space="preserve">"Jeto me sportin, ndërtimi i ambienteve sportive shkolla "Preng Jakova", </t>
  </si>
  <si>
    <t>18BC526</t>
  </si>
  <si>
    <t xml:space="preserve">Kompleksi i terreneve sportive të hapura dhe të mbyllura në shkollën "5 </t>
  </si>
  <si>
    <t>18BC527</t>
  </si>
  <si>
    <t>Ndërtim palestër Gjimnazi Pirg, Bashkia Maliq</t>
  </si>
  <si>
    <t>18BC528</t>
  </si>
  <si>
    <t xml:space="preserve">Rikonstruksion i  ambienteve sportive dhe shkollës "Nepravishte", Bashkia </t>
  </si>
  <si>
    <t>18BC529</t>
  </si>
  <si>
    <t xml:space="preserve">Rikonstruksion i terreneve sportive të shkollës e Mesme të Bashkuar "Jani </t>
  </si>
  <si>
    <t>M112692</t>
  </si>
  <si>
    <t>Fondi per Zhvillimin e Rajoneve 2017-2019</t>
  </si>
  <si>
    <t>GM11036</t>
  </si>
  <si>
    <t>Financim i huaj per projekte te programit te sportit</t>
  </si>
  <si>
    <t>Periudha e Raportimit  12-2025</t>
  </si>
  <si>
    <t>Ministria e Turizmit dhe Mjedisit</t>
  </si>
  <si>
    <t>26</t>
  </si>
  <si>
    <t>Zhvillimi i Turizmit</t>
  </si>
  <si>
    <t>04760</t>
  </si>
  <si>
    <t>92603AA</t>
  </si>
  <si>
    <t>Akte ligjore / nënligjore të hartuara</t>
  </si>
  <si>
    <t>92603AB</t>
  </si>
  <si>
    <t>Monitorime të kryera përgjatë gjithë vijës bregdetare</t>
  </si>
  <si>
    <t>92603AC</t>
  </si>
  <si>
    <t>Turizem i promovuar</t>
  </si>
  <si>
    <t>92603AF</t>
  </si>
  <si>
    <t>Bashki te mbeshtetura per pastrimin e bregdetit</t>
  </si>
  <si>
    <t>92603AG</t>
  </si>
  <si>
    <t>Projekte per zhvillimin e turizmit te financuara</t>
  </si>
  <si>
    <t>92603AI</t>
  </si>
  <si>
    <t>Panairi i Turizmit ITB Berlin</t>
  </si>
  <si>
    <t>18AV402</t>
  </si>
  <si>
    <t>Pajisje TIK</t>
  </si>
  <si>
    <t>18BE902</t>
  </si>
  <si>
    <t>Mbeshtetje Financiare Projekti BERZH</t>
  </si>
  <si>
    <t>18BE909</t>
  </si>
  <si>
    <t>Blerje automjeti</t>
  </si>
  <si>
    <t>24AG501</t>
  </si>
  <si>
    <t>Krijimi i web-it te ri te Agjencise Kombetare te Turizmit</t>
  </si>
  <si>
    <t>18BE912</t>
  </si>
  <si>
    <t>B-VISA 2030</t>
  </si>
  <si>
    <t>18CH401</t>
  </si>
  <si>
    <t>Due Mari</t>
  </si>
  <si>
    <t>18BE910</t>
  </si>
  <si>
    <t>ASCEND</t>
  </si>
  <si>
    <t>18BE911</t>
  </si>
  <si>
    <t>INSPIRE</t>
  </si>
  <si>
    <t>Periudha e Raportimit  8-2025</t>
  </si>
  <si>
    <t>Ministria e Ekonomisë, Kulturës dhe Inovacionit</t>
  </si>
  <si>
    <t>Arti dhe Kultura</t>
  </si>
  <si>
    <t>08230</t>
  </si>
  <si>
    <t>91203AA</t>
  </si>
  <si>
    <t xml:space="preserve">Premiera dhe shfaqje artistike të zhanrit skenik operistik, koreografik dhe </t>
  </si>
  <si>
    <t>91203AB</t>
  </si>
  <si>
    <t xml:space="preserve">Premiera dhe shfaqje artistike të zhanrit skenik teatror klasik dhe </t>
  </si>
  <si>
    <t>91203AC</t>
  </si>
  <si>
    <t xml:space="preserve">Premiera dhe shfaqje artistike të zhanrit skenik teatror eksperimental klasik </t>
  </si>
  <si>
    <t>91203AD</t>
  </si>
  <si>
    <t xml:space="preserve">Ekspozita me vepra pjesë e fondit të GKA, të përkohshme të autorëve të </t>
  </si>
  <si>
    <t>91203AF</t>
  </si>
  <si>
    <t>Veprimtari edukuese të teatrit me dhe për fëmijë</t>
  </si>
  <si>
    <t>91203AG</t>
  </si>
  <si>
    <t xml:space="preserve">Veprimtari artistike në zhanrin e cirkut si dhe eksperimentimin  e formave  </t>
  </si>
  <si>
    <t>91203AH</t>
  </si>
  <si>
    <t xml:space="preserve">Veprimtari promovuese te materialeve filmike, pjesë e fondit të </t>
  </si>
  <si>
    <t>91203AI</t>
  </si>
  <si>
    <t xml:space="preserve">Veprimtari dhe shërbime te integruara dhe inovative per qytetaret </t>
  </si>
  <si>
    <t>91203AJ</t>
  </si>
  <si>
    <t>Projekte dhe programe ne mbeshtetje te skenes se pavarur</t>
  </si>
  <si>
    <t>91203AK</t>
  </si>
  <si>
    <t>Aktivitete me fokus promovimin e krijimtarisë letrare</t>
  </si>
  <si>
    <t>91203AL</t>
  </si>
  <si>
    <t>Javët kulturore të huaja në Shqipëri</t>
  </si>
  <si>
    <t>91203AM</t>
  </si>
  <si>
    <t>Promovimi i veprave te artit ne hapesirat publike</t>
  </si>
  <si>
    <t>91203AP</t>
  </si>
  <si>
    <t>Veprimtari ne kuader te Vitit Mbarekombetar te 80-vjetorit te Çlirimit</t>
  </si>
  <si>
    <t>91203AQ</t>
  </si>
  <si>
    <t xml:space="preserve">Promovimi i trashegimise kulturore nepermjet zhvillimit te aktiviteteve </t>
  </si>
  <si>
    <t>91203AR</t>
  </si>
  <si>
    <t>18AE604</t>
  </si>
  <si>
    <t>18AE608</t>
  </si>
  <si>
    <t>Blerje Pajisje zyre</t>
  </si>
  <si>
    <t>18AE609</t>
  </si>
  <si>
    <t>18AE703</t>
  </si>
  <si>
    <t>18AE706</t>
  </si>
  <si>
    <t>18AE714</t>
  </si>
  <si>
    <t>18AE715</t>
  </si>
  <si>
    <t>18AE716</t>
  </si>
  <si>
    <t>Godina e Teatrit Tirane</t>
  </si>
  <si>
    <t>18AE717</t>
  </si>
  <si>
    <t>Rikonstruksion i Teatrit Aleksander Moisiu</t>
  </si>
  <si>
    <t>18AE719</t>
  </si>
  <si>
    <t>18AE720</t>
  </si>
  <si>
    <t>18AE722</t>
  </si>
  <si>
    <t>18AE723</t>
  </si>
  <si>
    <t>18AE724</t>
  </si>
  <si>
    <t>18AE725</t>
  </si>
  <si>
    <t>18AE726</t>
  </si>
  <si>
    <t>18AE727</t>
  </si>
  <si>
    <t>18AE728</t>
  </si>
  <si>
    <t>Rikonstruksion i vendruajtjeve per AQSHF</t>
  </si>
  <si>
    <t>19AA302</t>
  </si>
  <si>
    <t>19AA303</t>
  </si>
  <si>
    <t>21AB202</t>
  </si>
  <si>
    <t>Blerje Vepra Arti</t>
  </si>
  <si>
    <t>Blerje paisje</t>
  </si>
  <si>
    <t>M120593</t>
  </si>
  <si>
    <t>Blerje pajisje</t>
  </si>
  <si>
    <t>M120594</t>
  </si>
  <si>
    <t>M120603</t>
  </si>
  <si>
    <t>Studim projektim</t>
  </si>
  <si>
    <t>M120694</t>
  </si>
  <si>
    <t>Shpronesime</t>
  </si>
  <si>
    <t>M120754</t>
  </si>
  <si>
    <t>Pajisje orendi</t>
  </si>
  <si>
    <t>M120766</t>
  </si>
  <si>
    <t>Pajisje kompjuterike</t>
  </si>
  <si>
    <t>Mbeshtetje per Rinine dhe Femijet</t>
  </si>
  <si>
    <t>Totali shpenzimeve buxhetore</t>
  </si>
  <si>
    <t>08610</t>
  </si>
  <si>
    <t>18BC535</t>
  </si>
  <si>
    <t>Ndertimi I terreneve sportive prane Shkolles 100 Vjetori, Bashkia Kamzes</t>
  </si>
  <si>
    <t>Rikonstruksion I terreneve spportive te Shkolles se Mesme te Bashkuar "Jani Vreto"Leskovik</t>
  </si>
  <si>
    <t xml:space="preserve">Projekte te Infrastruktues sportive </t>
  </si>
  <si>
    <t>Totali I shpenzimeve kapitale</t>
  </si>
  <si>
    <t>19AA205</t>
  </si>
  <si>
    <t>Projekti SEEDS (grant)</t>
  </si>
  <si>
    <t>19AA305</t>
  </si>
  <si>
    <t>Programi "Europa Krijuese"</t>
  </si>
  <si>
    <t>Fond i ngrire (Biletimi qendror Online per</t>
  </si>
  <si>
    <t>Restaurimi, rikonstruksioni, riformulimi i</t>
  </si>
  <si>
    <t>Restaurimi, Rikonstruksioni dhe Rehabiliti</t>
  </si>
  <si>
    <t>Projektim dhe Implementim i Mozaikut Tiran</t>
  </si>
  <si>
    <t>Ndertimi i Qendres Kombetare Kulturore per</t>
  </si>
  <si>
    <t>Rijetezimi Mozaikut te Tiranes per Hapesir</t>
  </si>
  <si>
    <t>Rijetezimi I hapesirave te Teatrit te Kuku</t>
  </si>
  <si>
    <t>Rijetezimi I hapesirave te Teatrit te Oper</t>
  </si>
  <si>
    <t>Rilevime topografike per regjistrime te pr</t>
  </si>
  <si>
    <t>TVSH per Rikualifikimin hapesires se Parku</t>
  </si>
  <si>
    <t>Parku i artit, rivitalizimi dhe rikualifik</t>
  </si>
  <si>
    <t>Instalim dhe blerje pajisjesh per AQSHF</t>
  </si>
  <si>
    <t>Rikostruksion per zbatimin e projektit Per</t>
  </si>
  <si>
    <t>Biblioteka Kombetare - Blerje pajisjesh el</t>
  </si>
  <si>
    <t>Restaurimi i ambjenteve të brendshme të ka</t>
  </si>
  <si>
    <t>Rivitalizimi i Sallës qëndrore të Pallatit</t>
  </si>
  <si>
    <t>Instalimi I sistemit te kondicionimit te T</t>
  </si>
  <si>
    <t>Rikonstruksioni  Palllatit te Kultures "Ar</t>
  </si>
  <si>
    <t>Totali I shpeznimeve buxhetore</t>
  </si>
  <si>
    <t>91212AA</t>
  </si>
  <si>
    <t>Plani Kombëtar i Veprimit për Rininë i zbatuar</t>
  </si>
  <si>
    <t>98710AB</t>
  </si>
  <si>
    <t>Fushata informuese për programin e praktikave te punes</t>
  </si>
  <si>
    <t>91212AB</t>
  </si>
  <si>
    <t>Studente pjesmarres ne programin kombetar</t>
  </si>
  <si>
    <t>M870013</t>
  </si>
  <si>
    <t>Fond i ngrire</t>
  </si>
  <si>
    <t>22AE817</t>
  </si>
  <si>
    <t>Biblioteka Delvinë</t>
  </si>
  <si>
    <t>22AE818</t>
  </si>
  <si>
    <t>Biblioteka në qytetin tim</t>
  </si>
  <si>
    <t>22AE801</t>
  </si>
  <si>
    <t>Blerje pajisje elektronike  AKR</t>
  </si>
  <si>
    <t>22AE811</t>
  </si>
  <si>
    <t>Kompleksi Rinor Syri I Sheganit</t>
  </si>
  <si>
    <t>22AE816</t>
  </si>
  <si>
    <t>Ndërtim infrastrukture aventuriere për të</t>
  </si>
  <si>
    <t>22AE814</t>
  </si>
  <si>
    <t>Qendra Rinore Dixhitale për aftësitë e rin</t>
  </si>
  <si>
    <t>22AE819</t>
  </si>
  <si>
    <t>Rikonstruksioni i Qendrës Rinore Lapardha</t>
  </si>
  <si>
    <t>22AE815</t>
  </si>
  <si>
    <t>YOUTecH - Qendra Rinore e Teknologjisë dhe</t>
  </si>
  <si>
    <t>98710AC</t>
  </si>
  <si>
    <t>Objekte monument kulture të ruajtura dhe m</t>
  </si>
  <si>
    <t>Shpenzime nga të ardhurat jashtë limitit (Kap 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</si>
</sst>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0"/>
    <numFmt numFmtId="165" formatCode="_(* #,##0_);_(* \(#,##0\);_(* &quot;-&quot;??_);_(@_)"/>
    <numFmt numFmtId="166" formatCode="#,##0.0"/>
    <numFmt numFmtId="167" formatCode="#,##0.0000000"/>
    <numFmt numFmtId="168" formatCode="_-* #,##0.00_-;\-* #,##0.00_-;_-* &quot;-&quot;??_-;_-@_-"/>
  </numFmts>
  <fonts count="36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1"/>
      <color rgb="FFC00000"/>
      <name val="Arial"/>
      <family val="2"/>
    </font>
    <font>
      <b/>
      <sz val="9"/>
      <color rgb="FFC00000"/>
      <name val="SansSerif"/>
      <family val="2"/>
    </font>
    <font>
      <b/>
      <sz val="9"/>
      <color rgb="FFC00000"/>
      <name val="Arial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70C0"/>
      <name val="Arial"/>
      <family val="2"/>
    </font>
    <font>
      <sz val="11"/>
      <color theme="1"/>
      <name val="Aptos Narrow"/>
      <family val="2"/>
      <scheme val="minor"/>
    </font>
    <font>
      <sz val="7"/>
      <color rgb="FFFF0000"/>
      <name val="Arial"/>
      <family val="2"/>
    </font>
    <font>
      <sz val="7"/>
      <color theme="1"/>
      <name val="Arial"/>
      <family val="2"/>
    </font>
    <font>
      <b/>
      <sz val="7"/>
      <name val="Arial"/>
      <family val="2"/>
    </font>
    <font>
      <b/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i/>
      <sz val="8"/>
      <color rgb="FFFF0000"/>
      <name val="Arial"/>
      <family val="2"/>
    </font>
    <font>
      <b/>
      <sz val="11"/>
      <color rgb="FFC00000"/>
      <name val="Aptos Narrow"/>
      <family val="2"/>
      <scheme val="minor"/>
    </font>
    <font>
      <sz val="7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7"/>
      <color rgb="FFFF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C00000"/>
      <name val="Arial"/>
      <family val="2"/>
    </font>
    <font>
      <b/>
      <sz val="8"/>
      <color rgb="FF000000"/>
      <name val="Arial"/>
      <family val="2"/>
    </font>
    <font>
      <b/>
      <sz val="8"/>
      <color rgb="FF0070C0"/>
      <name val="Arial"/>
      <family val="2"/>
    </font>
    <font>
      <b/>
      <sz val="8"/>
      <color theme="1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BF1D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39997558519241921"/>
        <bgColor indexed="65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indexed="64"/>
      </left>
      <right/>
      <top style="double">
        <color indexed="64"/>
      </top>
      <bottom style="thin">
        <color rgb="FF050505"/>
      </bottom>
      <diagonal/>
    </border>
    <border>
      <left/>
      <right/>
      <top style="double">
        <color indexed="64"/>
      </top>
      <bottom style="thin">
        <color rgb="FF050505"/>
      </bottom>
      <diagonal/>
    </border>
    <border>
      <left/>
      <right style="double">
        <color rgb="FF050505"/>
      </right>
      <top style="double">
        <color indexed="64"/>
      </top>
      <bottom style="thin">
        <color rgb="FF050505"/>
      </bottom>
      <diagonal/>
    </border>
    <border>
      <left/>
      <right style="double">
        <color indexed="64"/>
      </right>
      <top style="double">
        <color indexed="64"/>
      </top>
      <bottom style="thin">
        <color rgb="FF050505"/>
      </bottom>
      <diagonal/>
    </border>
    <border>
      <left style="double">
        <color indexed="64"/>
      </left>
      <right/>
      <top style="double">
        <color rgb="FF050505"/>
      </top>
      <bottom style="thin">
        <color rgb="FF050505"/>
      </bottom>
      <diagonal/>
    </border>
    <border>
      <left/>
      <right style="double">
        <color indexed="64"/>
      </right>
      <top style="double">
        <color rgb="FF050505"/>
      </top>
      <bottom style="thin">
        <color rgb="FF050505"/>
      </bottom>
      <diagonal/>
    </border>
    <border>
      <left style="double">
        <color indexed="64"/>
      </left>
      <right/>
      <top style="thin">
        <color rgb="FF050505"/>
      </top>
      <bottom style="thin">
        <color rgb="FF050505"/>
      </bottom>
      <diagonal/>
    </border>
    <border>
      <left/>
      <right style="double">
        <color indexed="64"/>
      </right>
      <top style="thin">
        <color rgb="FF050505"/>
      </top>
      <bottom style="thin">
        <color rgb="FF050505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double">
        <color rgb="FF000000"/>
      </bottom>
      <diagonal/>
    </border>
    <border>
      <left style="double">
        <color indexed="64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hair">
        <color rgb="FF000000"/>
      </left>
      <right style="double">
        <color indexed="64"/>
      </right>
      <top/>
      <bottom style="hair">
        <color rgb="FF000000"/>
      </bottom>
      <diagonal/>
    </border>
    <border>
      <left style="double">
        <color indexed="64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8" borderId="2"/>
    <xf numFmtId="0" fontId="12" fillId="13" borderId="2" applyNumberFormat="0" applyBorder="0" applyAlignment="0" applyProtection="0"/>
    <xf numFmtId="0" fontId="12" fillId="14" borderId="2" applyNumberFormat="0" applyBorder="0" applyAlignment="0" applyProtection="0"/>
    <xf numFmtId="168" fontId="12" fillId="8" borderId="2" applyFont="0" applyFill="0" applyBorder="0" applyAlignment="0" applyProtection="0"/>
    <xf numFmtId="0" fontId="12" fillId="8" borderId="2"/>
    <xf numFmtId="0" fontId="12" fillId="8" borderId="2"/>
    <xf numFmtId="0" fontId="12" fillId="8" borderId="2"/>
    <xf numFmtId="0" fontId="12" fillId="8" borderId="2"/>
    <xf numFmtId="0" fontId="12" fillId="8" borderId="2"/>
    <xf numFmtId="0" fontId="12" fillId="8" borderId="2"/>
    <xf numFmtId="0" fontId="12" fillId="8" borderId="2"/>
    <xf numFmtId="0" fontId="12" fillId="8" borderId="2"/>
    <xf numFmtId="0" fontId="12" fillId="8" borderId="2"/>
    <xf numFmtId="0" fontId="12" fillId="8" borderId="2"/>
    <xf numFmtId="0" fontId="12" fillId="8" borderId="2"/>
    <xf numFmtId="0" fontId="12" fillId="8" borderId="2"/>
    <xf numFmtId="0" fontId="12" fillId="8" borderId="2"/>
  </cellStyleXfs>
  <cellXfs count="406">
    <xf numFmtId="0" fontId="0" fillId="0" borderId="0" xfId="0"/>
    <xf numFmtId="0" fontId="18" fillId="10" borderId="2" xfId="0" applyFont="1" applyFill="1" applyBorder="1"/>
    <xf numFmtId="0" fontId="17" fillId="10" borderId="33" xfId="0" applyFont="1" applyFill="1" applyBorder="1" applyAlignment="1">
      <alignment horizontal="center"/>
    </xf>
    <xf numFmtId="49" fontId="18" fillId="10" borderId="52" xfId="0" applyNumberFormat="1" applyFont="1" applyFill="1" applyBorder="1" applyAlignment="1">
      <alignment horizontal="center"/>
    </xf>
    <xf numFmtId="0" fontId="18" fillId="10" borderId="51" xfId="0" applyFont="1" applyFill="1" applyBorder="1" applyAlignment="1">
      <alignment horizontal="center"/>
    </xf>
    <xf numFmtId="0" fontId="18" fillId="10" borderId="55" xfId="0" applyFont="1" applyFill="1" applyBorder="1" applyAlignment="1">
      <alignment horizontal="left"/>
    </xf>
    <xf numFmtId="3" fontId="18" fillId="10" borderId="33" xfId="0" applyNumberFormat="1" applyFont="1" applyFill="1" applyBorder="1" applyAlignment="1">
      <alignment horizontal="center"/>
    </xf>
    <xf numFmtId="3" fontId="20" fillId="10" borderId="33" xfId="0" applyNumberFormat="1" applyFont="1" applyFill="1" applyBorder="1" applyAlignment="1">
      <alignment horizontal="center"/>
    </xf>
    <xf numFmtId="0" fontId="21" fillId="10" borderId="51" xfId="0" applyFont="1" applyFill="1" applyBorder="1" applyAlignment="1">
      <alignment horizontal="center"/>
    </xf>
    <xf numFmtId="0" fontId="21" fillId="10" borderId="55" xfId="0" applyFont="1" applyFill="1" applyBorder="1" applyAlignment="1">
      <alignment horizontal="center"/>
    </xf>
    <xf numFmtId="3" fontId="21" fillId="10" borderId="33" xfId="0" applyNumberFormat="1" applyFont="1" applyFill="1" applyBorder="1" applyAlignment="1">
      <alignment horizontal="center"/>
    </xf>
    <xf numFmtId="3" fontId="22" fillId="10" borderId="33" xfId="0" applyNumberFormat="1" applyFont="1" applyFill="1" applyBorder="1" applyAlignment="1">
      <alignment horizontal="center"/>
    </xf>
    <xf numFmtId="0" fontId="18" fillId="10" borderId="56" xfId="0" applyFont="1" applyFill="1" applyBorder="1" applyAlignment="1">
      <alignment horizontal="left"/>
    </xf>
    <xf numFmtId="3" fontId="17" fillId="10" borderId="33" xfId="0" applyNumberFormat="1" applyFont="1" applyFill="1" applyBorder="1" applyAlignment="1">
      <alignment horizontal="center"/>
    </xf>
    <xf numFmtId="0" fontId="21" fillId="10" borderId="55" xfId="0" applyFont="1" applyFill="1" applyBorder="1" applyAlignment="1">
      <alignment horizontal="center" wrapText="1"/>
    </xf>
    <xf numFmtId="0" fontId="17" fillId="10" borderId="55" xfId="0" applyFont="1" applyFill="1" applyBorder="1" applyAlignment="1">
      <alignment horizontal="center"/>
    </xf>
    <xf numFmtId="3" fontId="19" fillId="10" borderId="33" xfId="0" applyNumberFormat="1" applyFont="1" applyFill="1" applyBorder="1" applyAlignment="1">
      <alignment horizontal="center"/>
    </xf>
    <xf numFmtId="3" fontId="17" fillId="11" borderId="62" xfId="0" applyNumberFormat="1" applyFont="1" applyFill="1" applyBorder="1" applyAlignment="1">
      <alignment horizontal="center"/>
    </xf>
    <xf numFmtId="0" fontId="8" fillId="10" borderId="67" xfId="0" applyFont="1" applyFill="1" applyBorder="1" applyAlignment="1">
      <alignment horizontal="center" vertical="center"/>
    </xf>
    <xf numFmtId="0" fontId="8" fillId="10" borderId="23" xfId="0" applyFont="1" applyFill="1" applyBorder="1" applyAlignment="1">
      <alignment horizontal="center" vertical="center"/>
    </xf>
    <xf numFmtId="9" fontId="5" fillId="10" borderId="11" xfId="1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9" fontId="5" fillId="10" borderId="17" xfId="1" applyFont="1" applyFill="1" applyBorder="1" applyAlignment="1">
      <alignment horizontal="center" vertical="center" wrapText="1"/>
    </xf>
    <xf numFmtId="9" fontId="5" fillId="10" borderId="16" xfId="1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/>
    </xf>
    <xf numFmtId="9" fontId="5" fillId="10" borderId="18" xfId="1" applyFont="1" applyFill="1" applyBorder="1" applyAlignment="1">
      <alignment horizontal="center" vertical="center"/>
    </xf>
    <xf numFmtId="0" fontId="5" fillId="10" borderId="65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center" vertical="center"/>
    </xf>
    <xf numFmtId="9" fontId="6" fillId="10" borderId="22" xfId="1" applyFont="1" applyFill="1" applyBorder="1" applyAlignment="1">
      <alignment horizontal="center" vertical="center"/>
    </xf>
    <xf numFmtId="9" fontId="6" fillId="10" borderId="21" xfId="1" applyFont="1" applyFill="1" applyBorder="1" applyAlignment="1">
      <alignment horizontal="center" vertical="center"/>
    </xf>
    <xf numFmtId="0" fontId="6" fillId="10" borderId="66" xfId="0" applyFont="1" applyFill="1" applyBorder="1" applyAlignment="1">
      <alignment horizontal="center" vertical="center"/>
    </xf>
    <xf numFmtId="0" fontId="7" fillId="10" borderId="67" xfId="0" applyFont="1" applyFill="1" applyBorder="1" applyAlignment="1">
      <alignment horizontal="center" vertical="center"/>
    </xf>
    <xf numFmtId="9" fontId="6" fillId="10" borderId="24" xfId="1" applyFont="1" applyFill="1" applyBorder="1" applyAlignment="1">
      <alignment horizontal="center" vertical="center"/>
    </xf>
    <xf numFmtId="0" fontId="9" fillId="10" borderId="68" xfId="0" applyFont="1" applyFill="1" applyBorder="1" applyAlignment="1">
      <alignment horizontal="center" vertical="center"/>
    </xf>
    <xf numFmtId="0" fontId="10" fillId="10" borderId="68" xfId="0" applyFont="1" applyFill="1" applyBorder="1" applyAlignment="1">
      <alignment horizontal="center" vertical="center"/>
    </xf>
    <xf numFmtId="0" fontId="5" fillId="10" borderId="68" xfId="0" applyFont="1" applyFill="1" applyBorder="1" applyAlignment="1">
      <alignment horizontal="center" vertical="center"/>
    </xf>
    <xf numFmtId="4" fontId="6" fillId="10" borderId="27" xfId="0" applyNumberFormat="1" applyFont="1" applyFill="1" applyBorder="1" applyAlignment="1">
      <alignment horizontal="center" vertical="center"/>
    </xf>
    <xf numFmtId="0" fontId="6" fillId="10" borderId="27" xfId="0" applyFont="1" applyFill="1" applyBorder="1" applyAlignment="1">
      <alignment horizontal="center" vertical="center"/>
    </xf>
    <xf numFmtId="3" fontId="18" fillId="10" borderId="53" xfId="0" applyNumberFormat="1" applyFont="1" applyFill="1" applyBorder="1" applyAlignment="1">
      <alignment horizontal="center"/>
    </xf>
    <xf numFmtId="3" fontId="25" fillId="10" borderId="33" xfId="0" applyNumberFormat="1" applyFont="1" applyFill="1" applyBorder="1" applyAlignment="1">
      <alignment horizontal="center"/>
    </xf>
    <xf numFmtId="3" fontId="26" fillId="10" borderId="33" xfId="0" applyNumberFormat="1" applyFont="1" applyFill="1" applyBorder="1" applyAlignment="1">
      <alignment horizontal="center"/>
    </xf>
    <xf numFmtId="3" fontId="18" fillId="10" borderId="57" xfId="0" applyNumberFormat="1" applyFont="1" applyFill="1" applyBorder="1" applyAlignment="1">
      <alignment horizontal="center"/>
    </xf>
    <xf numFmtId="3" fontId="19" fillId="10" borderId="55" xfId="0" applyNumberFormat="1" applyFont="1" applyFill="1" applyBorder="1" applyAlignment="1">
      <alignment horizontal="center"/>
    </xf>
    <xf numFmtId="3" fontId="17" fillId="11" borderId="71" xfId="0" applyNumberFormat="1" applyFont="1" applyFill="1" applyBorder="1" applyAlignment="1">
      <alignment horizontal="center"/>
    </xf>
    <xf numFmtId="0" fontId="17" fillId="10" borderId="72" xfId="0" applyFont="1" applyFill="1" applyBorder="1" applyAlignment="1">
      <alignment horizontal="center"/>
    </xf>
    <xf numFmtId="9" fontId="18" fillId="10" borderId="33" xfId="1" applyFont="1" applyFill="1" applyBorder="1" applyAlignment="1">
      <alignment horizontal="center"/>
    </xf>
    <xf numFmtId="9" fontId="18" fillId="10" borderId="53" xfId="1" applyFont="1" applyFill="1" applyBorder="1" applyAlignment="1">
      <alignment horizontal="center"/>
    </xf>
    <xf numFmtId="9" fontId="18" fillId="10" borderId="57" xfId="1" applyFont="1" applyFill="1" applyBorder="1" applyAlignment="1">
      <alignment horizontal="center"/>
    </xf>
    <xf numFmtId="9" fontId="18" fillId="10" borderId="54" xfId="1" applyFont="1" applyFill="1" applyBorder="1" applyAlignment="1">
      <alignment horizontal="center"/>
    </xf>
    <xf numFmtId="9" fontId="17" fillId="11" borderId="71" xfId="1" applyFont="1" applyFill="1" applyBorder="1" applyAlignment="1">
      <alignment horizontal="center"/>
    </xf>
    <xf numFmtId="0" fontId="25" fillId="10" borderId="51" xfId="0" applyFont="1" applyFill="1" applyBorder="1" applyAlignment="1">
      <alignment horizontal="center"/>
    </xf>
    <xf numFmtId="9" fontId="17" fillId="10" borderId="33" xfId="1" applyFont="1" applyFill="1" applyBorder="1" applyAlignment="1">
      <alignment horizontal="center"/>
    </xf>
    <xf numFmtId="9" fontId="17" fillId="10" borderId="53" xfId="1" applyFont="1" applyFill="1" applyBorder="1" applyAlignment="1">
      <alignment horizontal="center"/>
    </xf>
    <xf numFmtId="3" fontId="17" fillId="10" borderId="53" xfId="0" applyNumberFormat="1" applyFont="1" applyFill="1" applyBorder="1" applyAlignment="1">
      <alignment horizontal="center"/>
    </xf>
    <xf numFmtId="9" fontId="17" fillId="10" borderId="57" xfId="1" applyFont="1" applyFill="1" applyBorder="1" applyAlignment="1">
      <alignment horizontal="center"/>
    </xf>
    <xf numFmtId="3" fontId="17" fillId="10" borderId="57" xfId="0" applyNumberFormat="1" applyFont="1" applyFill="1" applyBorder="1" applyAlignment="1">
      <alignment horizontal="center"/>
    </xf>
    <xf numFmtId="9" fontId="17" fillId="10" borderId="54" xfId="1" applyFont="1" applyFill="1" applyBorder="1" applyAlignment="1">
      <alignment horizontal="center"/>
    </xf>
    <xf numFmtId="0" fontId="18" fillId="10" borderId="55" xfId="0" applyFont="1" applyFill="1" applyBorder="1" applyAlignment="1">
      <alignment horizontal="center"/>
    </xf>
    <xf numFmtId="3" fontId="6" fillId="10" borderId="20" xfId="0" applyNumberFormat="1" applyFont="1" applyFill="1" applyBorder="1" applyAlignment="1">
      <alignment horizontal="center" vertical="center"/>
    </xf>
    <xf numFmtId="3" fontId="6" fillId="10" borderId="24" xfId="0" applyNumberFormat="1" applyFont="1" applyFill="1" applyBorder="1" applyAlignment="1">
      <alignment horizontal="center" vertical="center"/>
    </xf>
    <xf numFmtId="0" fontId="6" fillId="10" borderId="22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/>
    </xf>
    <xf numFmtId="0" fontId="6" fillId="10" borderId="29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/>
    </xf>
    <xf numFmtId="0" fontId="5" fillId="10" borderId="13" xfId="0" applyFont="1" applyFill="1" applyBorder="1" applyAlignment="1">
      <alignment horizontal="center" wrapText="1"/>
    </xf>
    <xf numFmtId="0" fontId="5" fillId="10" borderId="14" xfId="0" applyFont="1" applyFill="1" applyBorder="1" applyAlignment="1">
      <alignment horizontal="center" wrapText="1"/>
    </xf>
    <xf numFmtId="0" fontId="5" fillId="10" borderId="15" xfId="0" applyFont="1" applyFill="1" applyBorder="1" applyAlignment="1">
      <alignment horizontal="center" wrapText="1"/>
    </xf>
    <xf numFmtId="0" fontId="5" fillId="10" borderId="16" xfId="0" applyFont="1" applyFill="1" applyBorder="1" applyAlignment="1">
      <alignment horizontal="center" wrapText="1"/>
    </xf>
    <xf numFmtId="0" fontId="5" fillId="10" borderId="17" xfId="0" applyFont="1" applyFill="1" applyBorder="1" applyAlignment="1">
      <alignment horizontal="center" wrapText="1"/>
    </xf>
    <xf numFmtId="0" fontId="5" fillId="10" borderId="18" xfId="0" applyFont="1" applyFill="1" applyBorder="1" applyAlignment="1">
      <alignment horizontal="center"/>
    </xf>
    <xf numFmtId="0" fontId="5" fillId="10" borderId="44" xfId="0" applyFont="1" applyFill="1" applyBorder="1" applyAlignment="1">
      <alignment horizontal="center"/>
    </xf>
    <xf numFmtId="0" fontId="6" fillId="10" borderId="20" xfId="0" applyFont="1" applyFill="1" applyBorder="1" applyAlignment="1">
      <alignment horizontal="center"/>
    </xf>
    <xf numFmtId="0" fontId="6" fillId="10" borderId="21" xfId="0" applyFont="1" applyFill="1" applyBorder="1" applyAlignment="1">
      <alignment horizontal="center"/>
    </xf>
    <xf numFmtId="0" fontId="6" fillId="10" borderId="22" xfId="0" applyFont="1" applyFill="1" applyBorder="1" applyAlignment="1">
      <alignment horizontal="center"/>
    </xf>
    <xf numFmtId="0" fontId="6" fillId="10" borderId="46" xfId="0" applyFont="1" applyFill="1" applyBorder="1" applyAlignment="1">
      <alignment horizontal="center"/>
    </xf>
    <xf numFmtId="0" fontId="7" fillId="10" borderId="47" xfId="0" applyFont="1" applyFill="1" applyBorder="1" applyAlignment="1">
      <alignment horizontal="center"/>
    </xf>
    <xf numFmtId="0" fontId="8" fillId="10" borderId="23" xfId="0" applyFont="1" applyFill="1" applyBorder="1" applyAlignment="1">
      <alignment horizontal="center"/>
    </xf>
    <xf numFmtId="0" fontId="6" fillId="10" borderId="24" xfId="0" applyFont="1" applyFill="1" applyBorder="1" applyAlignment="1">
      <alignment horizontal="center"/>
    </xf>
    <xf numFmtId="0" fontId="9" fillId="10" borderId="48" xfId="0" applyFont="1" applyFill="1" applyBorder="1" applyAlignment="1">
      <alignment horizontal="center"/>
    </xf>
    <xf numFmtId="0" fontId="10" fillId="10" borderId="48" xfId="0" applyFont="1" applyFill="1" applyBorder="1" applyAlignment="1">
      <alignment horizontal="center"/>
    </xf>
    <xf numFmtId="0" fontId="14" fillId="10" borderId="48" xfId="0" applyFont="1" applyFill="1" applyBorder="1" applyAlignment="1">
      <alignment horizontal="center"/>
    </xf>
    <xf numFmtId="0" fontId="5" fillId="10" borderId="48" xfId="0" applyFont="1" applyFill="1" applyBorder="1" applyAlignment="1">
      <alignment horizontal="center"/>
    </xf>
    <xf numFmtId="0" fontId="6" fillId="10" borderId="27" xfId="0" applyFont="1" applyFill="1" applyBorder="1" applyAlignment="1">
      <alignment horizontal="center"/>
    </xf>
    <xf numFmtId="0" fontId="6" fillId="10" borderId="28" xfId="0" applyFont="1" applyFill="1" applyBorder="1" applyAlignment="1">
      <alignment horizontal="center"/>
    </xf>
    <xf numFmtId="0" fontId="6" fillId="10" borderId="29" xfId="0" applyFont="1" applyFill="1" applyBorder="1" applyAlignment="1">
      <alignment horizontal="center"/>
    </xf>
    <xf numFmtId="0" fontId="8" fillId="10" borderId="47" xfId="0" applyFont="1" applyFill="1" applyBorder="1" applyAlignment="1">
      <alignment horizontal="center"/>
    </xf>
    <xf numFmtId="0" fontId="9" fillId="10" borderId="50" xfId="0" applyFont="1" applyFill="1" applyBorder="1" applyAlignment="1">
      <alignment horizontal="center"/>
    </xf>
    <xf numFmtId="0" fontId="0" fillId="2" borderId="0" xfId="0" applyFill="1" applyAlignment="1" applyProtection="1">
      <alignment horizontal="center" wrapText="1"/>
      <protection locked="0"/>
    </xf>
    <xf numFmtId="0" fontId="1" fillId="3" borderId="1" xfId="0" applyFont="1" applyFill="1" applyBorder="1" applyAlignment="1">
      <alignment horizontal="center"/>
    </xf>
    <xf numFmtId="0" fontId="0" fillId="10" borderId="0" xfId="0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10" borderId="41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164" fontId="5" fillId="10" borderId="10" xfId="0" applyNumberFormat="1" applyFont="1" applyFill="1" applyBorder="1" applyAlignment="1">
      <alignment horizontal="center"/>
    </xf>
    <xf numFmtId="0" fontId="9" fillId="10" borderId="25" xfId="0" applyFont="1" applyFill="1" applyBorder="1" applyAlignment="1">
      <alignment horizontal="center"/>
    </xf>
    <xf numFmtId="4" fontId="9" fillId="10" borderId="25" xfId="0" applyNumberFormat="1" applyFont="1" applyFill="1" applyBorder="1" applyAlignment="1">
      <alignment horizontal="center"/>
    </xf>
    <xf numFmtId="9" fontId="9" fillId="10" borderId="25" xfId="1" applyFont="1" applyFill="1" applyBorder="1" applyAlignment="1">
      <alignment horizontal="center"/>
    </xf>
    <xf numFmtId="3" fontId="9" fillId="10" borderId="25" xfId="0" applyNumberFormat="1" applyFont="1" applyFill="1" applyBorder="1" applyAlignment="1">
      <alignment horizontal="center"/>
    </xf>
    <xf numFmtId="9" fontId="9" fillId="10" borderId="32" xfId="1" applyFont="1" applyFill="1" applyBorder="1" applyAlignment="1">
      <alignment horizontal="center"/>
    </xf>
    <xf numFmtId="166" fontId="9" fillId="10" borderId="25" xfId="0" applyNumberFormat="1" applyFont="1" applyFill="1" applyBorder="1" applyAlignment="1">
      <alignment horizontal="center"/>
    </xf>
    <xf numFmtId="0" fontId="10" fillId="10" borderId="25" xfId="0" applyFont="1" applyFill="1" applyBorder="1" applyAlignment="1">
      <alignment horizontal="center"/>
    </xf>
    <xf numFmtId="4" fontId="10" fillId="10" borderId="25" xfId="0" applyNumberFormat="1" applyFont="1" applyFill="1" applyBorder="1" applyAlignment="1">
      <alignment horizontal="center"/>
    </xf>
    <xf numFmtId="3" fontId="10" fillId="10" borderId="25" xfId="0" applyNumberFormat="1" applyFont="1" applyFill="1" applyBorder="1" applyAlignment="1">
      <alignment horizontal="center"/>
    </xf>
    <xf numFmtId="3" fontId="15" fillId="10" borderId="25" xfId="0" applyNumberFormat="1" applyFont="1" applyFill="1" applyBorder="1" applyAlignment="1">
      <alignment horizontal="center"/>
    </xf>
    <xf numFmtId="9" fontId="10" fillId="10" borderId="32" xfId="1" applyFont="1" applyFill="1" applyBorder="1" applyAlignment="1">
      <alignment horizontal="center"/>
    </xf>
    <xf numFmtId="0" fontId="14" fillId="10" borderId="25" xfId="0" applyFont="1" applyFill="1" applyBorder="1" applyAlignment="1">
      <alignment horizontal="center"/>
    </xf>
    <xf numFmtId="4" fontId="14" fillId="10" borderId="25" xfId="0" applyNumberFormat="1" applyFont="1" applyFill="1" applyBorder="1" applyAlignment="1">
      <alignment horizontal="center"/>
    </xf>
    <xf numFmtId="3" fontId="14" fillId="10" borderId="25" xfId="0" applyNumberFormat="1" applyFont="1" applyFill="1" applyBorder="1" applyAlignment="1">
      <alignment horizontal="center"/>
    </xf>
    <xf numFmtId="0" fontId="5" fillId="10" borderId="25" xfId="0" applyFont="1" applyFill="1" applyBorder="1" applyAlignment="1">
      <alignment horizontal="center"/>
    </xf>
    <xf numFmtId="4" fontId="5" fillId="10" borderId="25" xfId="0" applyNumberFormat="1" applyFont="1" applyFill="1" applyBorder="1" applyAlignment="1">
      <alignment horizontal="center"/>
    </xf>
    <xf numFmtId="3" fontId="5" fillId="10" borderId="25" xfId="0" applyNumberFormat="1" applyFont="1" applyFill="1" applyBorder="1" applyAlignment="1">
      <alignment horizontal="center"/>
    </xf>
    <xf numFmtId="165" fontId="10" fillId="10" borderId="25" xfId="2" applyNumberFormat="1" applyFont="1" applyFill="1" applyBorder="1" applyAlignment="1">
      <alignment horizontal="center"/>
    </xf>
    <xf numFmtId="165" fontId="9" fillId="10" borderId="25" xfId="2" applyNumberFormat="1" applyFont="1" applyFill="1" applyBorder="1" applyAlignment="1">
      <alignment horizontal="center"/>
    </xf>
    <xf numFmtId="165" fontId="14" fillId="10" borderId="2" xfId="2" applyNumberFormat="1" applyFont="1" applyFill="1" applyBorder="1" applyAlignment="1">
      <alignment horizontal="center"/>
    </xf>
    <xf numFmtId="9" fontId="9" fillId="10" borderId="34" xfId="1" applyFont="1" applyFill="1" applyBorder="1" applyAlignment="1">
      <alignment horizontal="center"/>
    </xf>
    <xf numFmtId="165" fontId="9" fillId="10" borderId="34" xfId="2" applyNumberFormat="1" applyFont="1" applyFill="1" applyBorder="1" applyAlignment="1">
      <alignment horizontal="center"/>
    </xf>
    <xf numFmtId="9" fontId="9" fillId="10" borderId="24" xfId="1" applyFont="1" applyFill="1" applyBorder="1" applyAlignment="1">
      <alignment horizontal="center"/>
    </xf>
    <xf numFmtId="9" fontId="9" fillId="10" borderId="31" xfId="1" applyFont="1" applyFill="1" applyBorder="1" applyAlignment="1">
      <alignment horizontal="center"/>
    </xf>
    <xf numFmtId="0" fontId="5" fillId="10" borderId="25" xfId="0" applyFont="1" applyFill="1" applyBorder="1" applyAlignment="1">
      <alignment horizontal="center" wrapText="1"/>
    </xf>
    <xf numFmtId="9" fontId="5" fillId="10" borderId="25" xfId="1" applyFont="1" applyFill="1" applyBorder="1" applyAlignment="1">
      <alignment horizontal="center"/>
    </xf>
    <xf numFmtId="0" fontId="9" fillId="10" borderId="25" xfId="0" applyFont="1" applyFill="1" applyBorder="1" applyAlignment="1">
      <alignment horizontal="center" wrapText="1"/>
    </xf>
    <xf numFmtId="3" fontId="9" fillId="10" borderId="25" xfId="1" applyNumberFormat="1" applyFont="1" applyFill="1" applyBorder="1" applyAlignment="1">
      <alignment horizontal="center"/>
    </xf>
    <xf numFmtId="3" fontId="13" fillId="10" borderId="25" xfId="0" applyNumberFormat="1" applyFont="1" applyFill="1" applyBorder="1" applyAlignment="1">
      <alignment horizontal="center"/>
    </xf>
    <xf numFmtId="0" fontId="10" fillId="10" borderId="25" xfId="0" applyFont="1" applyFill="1" applyBorder="1" applyAlignment="1">
      <alignment horizontal="center" wrapText="1"/>
    </xf>
    <xf numFmtId="9" fontId="10" fillId="10" borderId="25" xfId="1" applyFont="1" applyFill="1" applyBorder="1" applyAlignment="1">
      <alignment horizontal="center"/>
    </xf>
    <xf numFmtId="165" fontId="0" fillId="0" borderId="0" xfId="2" applyNumberFormat="1" applyFont="1" applyAlignment="1">
      <alignment horizontal="center"/>
    </xf>
    <xf numFmtId="0" fontId="11" fillId="10" borderId="30" xfId="0" applyFont="1" applyFill="1" applyBorder="1" applyAlignment="1">
      <alignment horizontal="center" wrapText="1"/>
    </xf>
    <xf numFmtId="3" fontId="11" fillId="10" borderId="30" xfId="0" applyNumberFormat="1" applyFont="1" applyFill="1" applyBorder="1" applyAlignment="1">
      <alignment horizontal="center"/>
    </xf>
    <xf numFmtId="3" fontId="11" fillId="10" borderId="30" xfId="0" quotePrefix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8" fillId="10" borderId="0" xfId="0" applyFont="1" applyFill="1" applyAlignment="1" applyProtection="1">
      <alignment wrapText="1"/>
      <protection locked="0"/>
    </xf>
    <xf numFmtId="0" fontId="28" fillId="0" borderId="0" xfId="0" applyFont="1"/>
    <xf numFmtId="0" fontId="30" fillId="10" borderId="64" xfId="0" applyFont="1" applyFill="1" applyBorder="1" applyAlignment="1">
      <alignment horizontal="left" vertical="center"/>
    </xf>
    <xf numFmtId="0" fontId="30" fillId="10" borderId="9" xfId="0" applyFont="1" applyFill="1" applyBorder="1" applyAlignment="1">
      <alignment horizontal="right" vertical="center"/>
    </xf>
    <xf numFmtId="164" fontId="30" fillId="10" borderId="10" xfId="0" applyNumberFormat="1" applyFont="1" applyFill="1" applyBorder="1" applyAlignment="1">
      <alignment horizontal="left" vertical="center"/>
    </xf>
    <xf numFmtId="0" fontId="30" fillId="10" borderId="11" xfId="0" applyFont="1" applyFill="1" applyBorder="1" applyAlignment="1">
      <alignment horizontal="center" vertical="center" wrapText="1"/>
    </xf>
    <xf numFmtId="0" fontId="30" fillId="10" borderId="13" xfId="0" applyFont="1" applyFill="1" applyBorder="1" applyAlignment="1">
      <alignment horizontal="center" vertical="center" wrapText="1"/>
    </xf>
    <xf numFmtId="0" fontId="30" fillId="10" borderId="14" xfId="0" applyFont="1" applyFill="1" applyBorder="1" applyAlignment="1">
      <alignment horizontal="center" vertical="center" wrapText="1"/>
    </xf>
    <xf numFmtId="0" fontId="30" fillId="10" borderId="15" xfId="0" applyFont="1" applyFill="1" applyBorder="1" applyAlignment="1">
      <alignment horizontal="center" vertical="center" wrapText="1"/>
    </xf>
    <xf numFmtId="0" fontId="30" fillId="10" borderId="16" xfId="0" applyFont="1" applyFill="1" applyBorder="1" applyAlignment="1">
      <alignment horizontal="center" vertical="center" wrapText="1"/>
    </xf>
    <xf numFmtId="0" fontId="30" fillId="10" borderId="17" xfId="0" applyFont="1" applyFill="1" applyBorder="1" applyAlignment="1">
      <alignment horizontal="center" vertical="center" wrapText="1"/>
    </xf>
    <xf numFmtId="0" fontId="30" fillId="10" borderId="18" xfId="0" applyFont="1" applyFill="1" applyBorder="1" applyAlignment="1">
      <alignment horizontal="center" vertical="center"/>
    </xf>
    <xf numFmtId="0" fontId="30" fillId="10" borderId="65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0" fontId="29" fillId="10" borderId="68" xfId="0" applyFont="1" applyFill="1" applyBorder="1" applyAlignment="1">
      <alignment horizontal="center" vertical="center"/>
    </xf>
    <xf numFmtId="0" fontId="6" fillId="10" borderId="69" xfId="0" applyFont="1" applyFill="1" applyBorder="1" applyAlignment="1">
      <alignment horizontal="center" vertical="center"/>
    </xf>
    <xf numFmtId="0" fontId="6" fillId="10" borderId="67" xfId="0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/>
    </xf>
    <xf numFmtId="4" fontId="6" fillId="10" borderId="21" xfId="0" applyNumberFormat="1" applyFont="1" applyFill="1" applyBorder="1" applyAlignment="1">
      <alignment horizontal="center" vertical="center"/>
    </xf>
    <xf numFmtId="49" fontId="28" fillId="10" borderId="33" xfId="0" applyNumberFormat="1" applyFont="1" applyFill="1" applyBorder="1" applyAlignment="1">
      <alignment horizontal="center" vertical="center"/>
    </xf>
    <xf numFmtId="0" fontId="31" fillId="10" borderId="68" xfId="0" applyFont="1" applyFill="1" applyBorder="1" applyAlignment="1">
      <alignment horizontal="center" vertical="center"/>
    </xf>
    <xf numFmtId="0" fontId="30" fillId="10" borderId="68" xfId="0" applyFont="1" applyFill="1" applyBorder="1" applyAlignment="1">
      <alignment horizontal="center" vertical="center"/>
    </xf>
    <xf numFmtId="0" fontId="28" fillId="10" borderId="0" xfId="0" applyFont="1" applyFill="1" applyAlignment="1" applyProtection="1">
      <alignment horizontal="center" wrapText="1"/>
      <protection locked="0"/>
    </xf>
    <xf numFmtId="0" fontId="29" fillId="10" borderId="2" xfId="0" applyFont="1" applyFill="1" applyBorder="1" applyAlignment="1">
      <alignment horizontal="center" vertical="top"/>
    </xf>
    <xf numFmtId="0" fontId="28" fillId="10" borderId="0" xfId="0" applyFont="1" applyFill="1" applyAlignment="1">
      <alignment horizontal="center"/>
    </xf>
    <xf numFmtId="0" fontId="30" fillId="10" borderId="64" xfId="0" applyFont="1" applyFill="1" applyBorder="1" applyAlignment="1">
      <alignment horizontal="center" vertical="center"/>
    </xf>
    <xf numFmtId="0" fontId="30" fillId="10" borderId="9" xfId="0" applyFont="1" applyFill="1" applyBorder="1" applyAlignment="1">
      <alignment horizontal="center" vertical="center"/>
    </xf>
    <xf numFmtId="164" fontId="30" fillId="10" borderId="10" xfId="0" applyNumberFormat="1" applyFont="1" applyFill="1" applyBorder="1" applyAlignment="1">
      <alignment horizontal="center" vertical="center"/>
    </xf>
    <xf numFmtId="0" fontId="29" fillId="10" borderId="25" xfId="0" applyFont="1" applyFill="1" applyBorder="1" applyAlignment="1">
      <alignment horizontal="center" vertical="center"/>
    </xf>
    <xf numFmtId="4" fontId="29" fillId="10" borderId="25" xfId="0" applyNumberFormat="1" applyFont="1" applyFill="1" applyBorder="1" applyAlignment="1">
      <alignment horizontal="center" vertical="center"/>
    </xf>
    <xf numFmtId="3" fontId="29" fillId="10" borderId="25" xfId="0" applyNumberFormat="1" applyFont="1" applyFill="1" applyBorder="1" applyAlignment="1">
      <alignment horizontal="center" vertical="center"/>
    </xf>
    <xf numFmtId="3" fontId="29" fillId="10" borderId="8" xfId="0" applyNumberFormat="1" applyFont="1" applyFill="1" applyBorder="1" applyAlignment="1">
      <alignment horizontal="center" vertical="center"/>
    </xf>
    <xf numFmtId="4" fontId="28" fillId="10" borderId="0" xfId="0" applyNumberFormat="1" applyFont="1" applyFill="1" applyAlignment="1">
      <alignment horizontal="center"/>
    </xf>
    <xf numFmtId="3" fontId="19" fillId="10" borderId="25" xfId="0" applyNumberFormat="1" applyFont="1" applyFill="1" applyBorder="1" applyAlignment="1">
      <alignment horizontal="center" vertical="center"/>
    </xf>
    <xf numFmtId="3" fontId="29" fillId="10" borderId="2" xfId="0" applyNumberFormat="1" applyFont="1" applyFill="1" applyBorder="1" applyAlignment="1">
      <alignment horizontal="center" vertical="center"/>
    </xf>
    <xf numFmtId="3" fontId="31" fillId="10" borderId="25" xfId="0" applyNumberFormat="1" applyFont="1" applyFill="1" applyBorder="1" applyAlignment="1">
      <alignment horizontal="center" vertical="center"/>
    </xf>
    <xf numFmtId="4" fontId="31" fillId="10" borderId="25" xfId="0" applyNumberFormat="1" applyFont="1" applyFill="1" applyBorder="1" applyAlignment="1">
      <alignment horizontal="center" vertical="center"/>
    </xf>
    <xf numFmtId="0" fontId="30" fillId="10" borderId="25" xfId="0" applyFont="1" applyFill="1" applyBorder="1" applyAlignment="1">
      <alignment horizontal="center" vertical="center"/>
    </xf>
    <xf numFmtId="4" fontId="30" fillId="10" borderId="25" xfId="0" applyNumberFormat="1" applyFont="1" applyFill="1" applyBorder="1" applyAlignment="1">
      <alignment horizontal="center" vertical="center"/>
    </xf>
    <xf numFmtId="3" fontId="30" fillId="10" borderId="25" xfId="0" applyNumberFormat="1" applyFont="1" applyFill="1" applyBorder="1" applyAlignment="1">
      <alignment horizontal="center" vertical="center"/>
    </xf>
    <xf numFmtId="165" fontId="30" fillId="10" borderId="25" xfId="2" applyNumberFormat="1" applyFont="1" applyFill="1" applyBorder="1" applyAlignment="1">
      <alignment horizontal="center" vertical="center"/>
    </xf>
    <xf numFmtId="3" fontId="28" fillId="10" borderId="0" xfId="0" applyNumberFormat="1" applyFont="1" applyFill="1" applyAlignment="1">
      <alignment horizontal="center"/>
    </xf>
    <xf numFmtId="0" fontId="31" fillId="10" borderId="25" xfId="0" applyFont="1" applyFill="1" applyBorder="1" applyAlignment="1">
      <alignment horizontal="center" vertical="center" wrapText="1"/>
    </xf>
    <xf numFmtId="165" fontId="31" fillId="10" borderId="25" xfId="2" applyNumberFormat="1" applyFont="1" applyFill="1" applyBorder="1" applyAlignment="1">
      <alignment horizontal="center" vertical="center"/>
    </xf>
    <xf numFmtId="3" fontId="31" fillId="10" borderId="8" xfId="0" applyNumberFormat="1" applyFont="1" applyFill="1" applyBorder="1" applyAlignment="1">
      <alignment horizontal="center" vertical="center"/>
    </xf>
    <xf numFmtId="3" fontId="30" fillId="10" borderId="8" xfId="0" applyNumberFormat="1" applyFont="1" applyFill="1" applyBorder="1" applyAlignment="1">
      <alignment horizontal="center" vertical="center"/>
    </xf>
    <xf numFmtId="0" fontId="30" fillId="10" borderId="25" xfId="0" applyFont="1" applyFill="1" applyBorder="1" applyAlignment="1">
      <alignment horizontal="center" vertical="center" wrapText="1"/>
    </xf>
    <xf numFmtId="3" fontId="17" fillId="10" borderId="25" xfId="0" applyNumberFormat="1" applyFont="1" applyFill="1" applyBorder="1" applyAlignment="1">
      <alignment horizontal="center" vertical="center"/>
    </xf>
    <xf numFmtId="0" fontId="29" fillId="10" borderId="25" xfId="0" applyFont="1" applyFill="1" applyBorder="1" applyAlignment="1">
      <alignment horizontal="center" vertical="center" wrapText="1"/>
    </xf>
    <xf numFmtId="3" fontId="18" fillId="10" borderId="25" xfId="0" applyNumberFormat="1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 wrapText="1"/>
    </xf>
    <xf numFmtId="4" fontId="17" fillId="10" borderId="25" xfId="0" applyNumberFormat="1" applyFont="1" applyFill="1" applyBorder="1" applyAlignment="1">
      <alignment horizontal="center" vertical="center"/>
    </xf>
    <xf numFmtId="3" fontId="18" fillId="10" borderId="8" xfId="0" applyNumberFormat="1" applyFont="1" applyFill="1" applyBorder="1" applyAlignment="1">
      <alignment horizontal="center" vertical="center"/>
    </xf>
    <xf numFmtId="165" fontId="17" fillId="10" borderId="25" xfId="2" applyNumberFormat="1" applyFont="1" applyFill="1" applyBorder="1" applyAlignment="1">
      <alignment horizontal="center" vertical="center"/>
    </xf>
    <xf numFmtId="0" fontId="32" fillId="10" borderId="25" xfId="0" applyFont="1" applyFill="1" applyBorder="1" applyAlignment="1">
      <alignment horizontal="center" vertical="center" wrapText="1"/>
    </xf>
    <xf numFmtId="4" fontId="32" fillId="10" borderId="25" xfId="0" applyNumberFormat="1" applyFont="1" applyFill="1" applyBorder="1" applyAlignment="1">
      <alignment horizontal="center" vertical="center"/>
    </xf>
    <xf numFmtId="3" fontId="32" fillId="10" borderId="25" xfId="0" applyNumberFormat="1" applyFont="1" applyFill="1" applyBorder="1" applyAlignment="1">
      <alignment horizontal="center" vertical="center"/>
    </xf>
    <xf numFmtId="9" fontId="29" fillId="10" borderId="25" xfId="1" applyFont="1" applyFill="1" applyBorder="1" applyAlignment="1">
      <alignment horizontal="center" vertical="center"/>
    </xf>
    <xf numFmtId="9" fontId="29" fillId="10" borderId="8" xfId="1" applyFont="1" applyFill="1" applyBorder="1" applyAlignment="1">
      <alignment horizontal="center" vertical="center"/>
    </xf>
    <xf numFmtId="4" fontId="29" fillId="10" borderId="25" xfId="0" applyNumberFormat="1" applyFont="1" applyFill="1" applyBorder="1" applyAlignment="1">
      <alignment vertical="center"/>
    </xf>
    <xf numFmtId="0" fontId="33" fillId="10" borderId="68" xfId="0" applyFont="1" applyFill="1" applyBorder="1" applyAlignment="1">
      <alignment horizontal="center" vertical="center"/>
    </xf>
    <xf numFmtId="0" fontId="33" fillId="10" borderId="25" xfId="0" applyFont="1" applyFill="1" applyBorder="1" applyAlignment="1">
      <alignment horizontal="center" vertical="center"/>
    </xf>
    <xf numFmtId="4" fontId="33" fillId="10" borderId="25" xfId="0" applyNumberFormat="1" applyFont="1" applyFill="1" applyBorder="1" applyAlignment="1">
      <alignment horizontal="center" vertical="center"/>
    </xf>
    <xf numFmtId="9" fontId="33" fillId="10" borderId="25" xfId="1" applyFont="1" applyFill="1" applyBorder="1" applyAlignment="1">
      <alignment horizontal="center" vertical="center"/>
    </xf>
    <xf numFmtId="3" fontId="33" fillId="10" borderId="25" xfId="0" applyNumberFormat="1" applyFont="1" applyFill="1" applyBorder="1" applyAlignment="1">
      <alignment horizontal="center" vertical="center"/>
    </xf>
    <xf numFmtId="9" fontId="33" fillId="10" borderId="8" xfId="1" applyFont="1" applyFill="1" applyBorder="1" applyAlignment="1">
      <alignment horizontal="center" vertical="center"/>
    </xf>
    <xf numFmtId="0" fontId="33" fillId="10" borderId="25" xfId="0" applyFont="1" applyFill="1" applyBorder="1" applyAlignment="1">
      <alignment horizontal="center" vertical="center" wrapText="1"/>
    </xf>
    <xf numFmtId="9" fontId="28" fillId="10" borderId="25" xfId="1" applyFont="1" applyFill="1" applyBorder="1" applyAlignment="1">
      <alignment horizontal="center" vertical="center"/>
    </xf>
    <xf numFmtId="3" fontId="28" fillId="10" borderId="25" xfId="0" applyNumberFormat="1" applyFont="1" applyFill="1" applyBorder="1" applyAlignment="1">
      <alignment horizontal="center" vertical="center"/>
    </xf>
    <xf numFmtId="9" fontId="28" fillId="10" borderId="8" xfId="1" applyFont="1" applyFill="1" applyBorder="1" applyAlignment="1">
      <alignment horizontal="center" vertical="center"/>
    </xf>
    <xf numFmtId="0" fontId="28" fillId="10" borderId="68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top"/>
    </xf>
    <xf numFmtId="9" fontId="0" fillId="10" borderId="0" xfId="1" applyFont="1" applyFill="1" applyAlignment="1" applyProtection="1">
      <alignment horizontal="center" wrapText="1"/>
      <protection locked="0"/>
    </xf>
    <xf numFmtId="0" fontId="4" fillId="10" borderId="64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164" fontId="5" fillId="10" borderId="10" xfId="0" applyNumberFormat="1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4" fontId="9" fillId="10" borderId="25" xfId="0" applyNumberFormat="1" applyFont="1" applyFill="1" applyBorder="1" applyAlignment="1">
      <alignment horizontal="center" vertical="center"/>
    </xf>
    <xf numFmtId="9" fontId="9" fillId="10" borderId="25" xfId="1" applyFont="1" applyFill="1" applyBorder="1" applyAlignment="1">
      <alignment horizontal="center" vertical="center"/>
    </xf>
    <xf numFmtId="3" fontId="9" fillId="10" borderId="25" xfId="0" applyNumberFormat="1" applyFont="1" applyFill="1" applyBorder="1" applyAlignment="1">
      <alignment horizontal="center" vertical="center"/>
    </xf>
    <xf numFmtId="165" fontId="9" fillId="10" borderId="25" xfId="2" applyNumberFormat="1" applyFont="1" applyFill="1" applyBorder="1" applyAlignment="1">
      <alignment horizontal="center" vertical="center"/>
    </xf>
    <xf numFmtId="9" fontId="9" fillId="10" borderId="8" xfId="1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4" fontId="10" fillId="10" borderId="25" xfId="0" applyNumberFormat="1" applyFont="1" applyFill="1" applyBorder="1" applyAlignment="1">
      <alignment horizontal="center" vertical="center"/>
    </xf>
    <xf numFmtId="3" fontId="10" fillId="10" borderId="25" xfId="0" applyNumberFormat="1" applyFont="1" applyFill="1" applyBorder="1" applyAlignment="1">
      <alignment horizontal="center" vertical="center"/>
    </xf>
    <xf numFmtId="9" fontId="10" fillId="10" borderId="8" xfId="1" applyFont="1" applyFill="1" applyBorder="1" applyAlignment="1">
      <alignment horizontal="center" vertical="center"/>
    </xf>
    <xf numFmtId="167" fontId="0" fillId="10" borderId="0" xfId="0" applyNumberFormat="1" applyFill="1" applyAlignment="1">
      <alignment horizontal="center"/>
    </xf>
    <xf numFmtId="0" fontId="16" fillId="10" borderId="0" xfId="0" applyFont="1" applyFill="1" applyAlignment="1" applyProtection="1">
      <alignment horizontal="center" wrapText="1"/>
      <protection locked="0"/>
    </xf>
    <xf numFmtId="165" fontId="10" fillId="10" borderId="25" xfId="2" applyNumberFormat="1" applyFont="1" applyFill="1" applyBorder="1" applyAlignment="1">
      <alignment horizontal="center" vertical="center"/>
    </xf>
    <xf numFmtId="9" fontId="10" fillId="10" borderId="8" xfId="1" applyNumberFormat="1" applyFont="1" applyFill="1" applyBorder="1" applyAlignment="1">
      <alignment horizontal="center" vertical="center"/>
    </xf>
    <xf numFmtId="0" fontId="16" fillId="10" borderId="0" xfId="0" applyFont="1" applyFill="1" applyAlignment="1">
      <alignment horizontal="center"/>
    </xf>
    <xf numFmtId="0" fontId="5" fillId="10" borderId="25" xfId="0" applyFont="1" applyFill="1" applyBorder="1" applyAlignment="1">
      <alignment horizontal="center" vertical="center"/>
    </xf>
    <xf numFmtId="4" fontId="5" fillId="10" borderId="25" xfId="0" applyNumberFormat="1" applyFont="1" applyFill="1" applyBorder="1" applyAlignment="1">
      <alignment horizontal="center" vertical="center"/>
    </xf>
    <xf numFmtId="3" fontId="5" fillId="10" borderId="25" xfId="0" applyNumberFormat="1" applyFont="1" applyFill="1" applyBorder="1" applyAlignment="1">
      <alignment horizontal="center" vertical="center"/>
    </xf>
    <xf numFmtId="165" fontId="5" fillId="10" borderId="25" xfId="2" applyNumberFormat="1" applyFont="1" applyFill="1" applyBorder="1" applyAlignment="1">
      <alignment horizontal="center" vertical="center"/>
    </xf>
    <xf numFmtId="9" fontId="10" fillId="10" borderId="25" xfId="1" applyFont="1" applyFill="1" applyBorder="1" applyAlignment="1">
      <alignment horizontal="center" vertical="center"/>
    </xf>
    <xf numFmtId="4" fontId="16" fillId="10" borderId="0" xfId="0" applyNumberFormat="1" applyFont="1" applyFill="1" applyAlignment="1">
      <alignment horizontal="center"/>
    </xf>
    <xf numFmtId="0" fontId="23" fillId="10" borderId="0" xfId="0" applyFont="1" applyFill="1" applyAlignment="1" applyProtection="1">
      <alignment horizontal="center" wrapText="1"/>
      <protection locked="0"/>
    </xf>
    <xf numFmtId="9" fontId="5" fillId="10" borderId="25" xfId="1" applyFont="1" applyFill="1" applyBorder="1" applyAlignment="1">
      <alignment horizontal="center" vertical="center"/>
    </xf>
    <xf numFmtId="9" fontId="5" fillId="10" borderId="8" xfId="1" applyFont="1" applyFill="1" applyBorder="1" applyAlignment="1">
      <alignment horizontal="center" vertical="center"/>
    </xf>
    <xf numFmtId="0" fontId="23" fillId="10" borderId="0" xfId="0" applyFont="1" applyFill="1" applyAlignment="1">
      <alignment horizontal="center"/>
    </xf>
    <xf numFmtId="165" fontId="24" fillId="10" borderId="25" xfId="2" applyNumberFormat="1" applyFont="1" applyFill="1" applyBorder="1" applyAlignment="1">
      <alignment horizontal="center" vertical="center"/>
    </xf>
    <xf numFmtId="4" fontId="27" fillId="10" borderId="25" xfId="0" applyNumberFormat="1" applyFont="1" applyFill="1" applyBorder="1" applyAlignment="1">
      <alignment horizontal="center" vertical="center"/>
    </xf>
    <xf numFmtId="4" fontId="11" fillId="10" borderId="25" xfId="0" applyNumberFormat="1" applyFont="1" applyFill="1" applyBorder="1" applyAlignment="1">
      <alignment horizontal="center" vertical="center"/>
    </xf>
    <xf numFmtId="9" fontId="11" fillId="10" borderId="25" xfId="1" applyFont="1" applyFill="1" applyBorder="1" applyAlignment="1">
      <alignment horizontal="center" vertical="center"/>
    </xf>
    <xf numFmtId="165" fontId="0" fillId="10" borderId="0" xfId="2" applyNumberFormat="1" applyFont="1" applyFill="1" applyAlignment="1">
      <alignment horizontal="center"/>
    </xf>
    <xf numFmtId="9" fontId="0" fillId="10" borderId="0" xfId="1" applyFont="1" applyFill="1" applyAlignment="1">
      <alignment horizontal="center"/>
    </xf>
    <xf numFmtId="0" fontId="0" fillId="10" borderId="0" xfId="0" applyFill="1" applyAlignment="1" applyProtection="1">
      <alignment horizontal="center"/>
      <protection locked="0"/>
    </xf>
    <xf numFmtId="0" fontId="27" fillId="10" borderId="25" xfId="0" applyFont="1" applyFill="1" applyBorder="1" applyAlignment="1">
      <alignment horizontal="center" vertical="center"/>
    </xf>
    <xf numFmtId="0" fontId="11" fillId="10" borderId="25" xfId="0" applyFont="1" applyFill="1" applyBorder="1" applyAlignment="1">
      <alignment horizontal="center" vertical="center"/>
    </xf>
    <xf numFmtId="0" fontId="4" fillId="12" borderId="64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164" fontId="5" fillId="12" borderId="10" xfId="0" applyNumberFormat="1" applyFont="1" applyFill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2" borderId="13" xfId="0" applyFont="1" applyFill="1" applyBorder="1" applyAlignment="1">
      <alignment horizontal="center" wrapText="1"/>
    </xf>
    <xf numFmtId="0" fontId="5" fillId="12" borderId="14" xfId="0" applyFont="1" applyFill="1" applyBorder="1" applyAlignment="1">
      <alignment horizontal="center" wrapText="1"/>
    </xf>
    <xf numFmtId="0" fontId="5" fillId="12" borderId="15" xfId="0" applyFont="1" applyFill="1" applyBorder="1" applyAlignment="1">
      <alignment horizontal="center" wrapText="1"/>
    </xf>
    <xf numFmtId="0" fontId="5" fillId="12" borderId="16" xfId="0" applyFont="1" applyFill="1" applyBorder="1" applyAlignment="1">
      <alignment horizontal="center" wrapText="1"/>
    </xf>
    <xf numFmtId="0" fontId="5" fillId="12" borderId="17" xfId="0" applyFont="1" applyFill="1" applyBorder="1" applyAlignment="1">
      <alignment horizontal="center" wrapText="1"/>
    </xf>
    <xf numFmtId="0" fontId="5" fillId="12" borderId="18" xfId="0" applyFont="1" applyFill="1" applyBorder="1" applyAlignment="1">
      <alignment horizontal="center"/>
    </xf>
    <xf numFmtId="0" fontId="5" fillId="12" borderId="65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7" fillId="0" borderId="6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9" fillId="10" borderId="68" xfId="0" applyFont="1" applyFill="1" applyBorder="1" applyAlignment="1">
      <alignment horizontal="center"/>
    </xf>
    <xf numFmtId="2" fontId="9" fillId="10" borderId="25" xfId="0" applyNumberFormat="1" applyFont="1" applyFill="1" applyBorder="1" applyAlignment="1">
      <alignment horizontal="center"/>
    </xf>
    <xf numFmtId="9" fontId="9" fillId="10" borderId="8" xfId="1" applyFont="1" applyFill="1" applyBorder="1" applyAlignment="1">
      <alignment horizontal="center"/>
    </xf>
    <xf numFmtId="0" fontId="10" fillId="10" borderId="68" xfId="0" applyFont="1" applyFill="1" applyBorder="1" applyAlignment="1">
      <alignment horizontal="center"/>
    </xf>
    <xf numFmtId="3" fontId="9" fillId="10" borderId="24" xfId="0" applyNumberFormat="1" applyFont="1" applyFill="1" applyBorder="1" applyAlignment="1">
      <alignment horizontal="center"/>
    </xf>
    <xf numFmtId="0" fontId="5" fillId="10" borderId="68" xfId="0" applyFont="1" applyFill="1" applyBorder="1" applyAlignment="1">
      <alignment horizontal="center"/>
    </xf>
    <xf numFmtId="9" fontId="10" fillId="10" borderId="8" xfId="1" applyFont="1" applyFill="1" applyBorder="1" applyAlignment="1">
      <alignment horizontal="center"/>
    </xf>
    <xf numFmtId="3" fontId="6" fillId="10" borderId="27" xfId="0" applyNumberFormat="1" applyFont="1" applyFill="1" applyBorder="1" applyAlignment="1">
      <alignment horizontal="center"/>
    </xf>
    <xf numFmtId="3" fontId="6" fillId="10" borderId="28" xfId="0" applyNumberFormat="1" applyFont="1" applyFill="1" applyBorder="1" applyAlignment="1">
      <alignment horizontal="center"/>
    </xf>
    <xf numFmtId="3" fontId="6" fillId="10" borderId="29" xfId="0" applyNumberFormat="1" applyFont="1" applyFill="1" applyBorder="1" applyAlignment="1">
      <alignment horizontal="center"/>
    </xf>
    <xf numFmtId="3" fontId="6" fillId="10" borderId="69" xfId="0" applyNumberFormat="1" applyFont="1" applyFill="1" applyBorder="1" applyAlignment="1">
      <alignment horizontal="center"/>
    </xf>
    <xf numFmtId="0" fontId="8" fillId="10" borderId="67" xfId="0" applyFont="1" applyFill="1" applyBorder="1" applyAlignment="1">
      <alignment horizontal="center"/>
    </xf>
    <xf numFmtId="3" fontId="6" fillId="10" borderId="20" xfId="0" applyNumberFormat="1" applyFont="1" applyFill="1" applyBorder="1" applyAlignment="1">
      <alignment horizontal="center"/>
    </xf>
    <xf numFmtId="3" fontId="6" fillId="10" borderId="21" xfId="0" applyNumberFormat="1" applyFont="1" applyFill="1" applyBorder="1" applyAlignment="1">
      <alignment horizontal="center"/>
    </xf>
    <xf numFmtId="3" fontId="6" fillId="10" borderId="24" xfId="0" applyNumberFormat="1" applyFont="1" applyFill="1" applyBorder="1" applyAlignment="1">
      <alignment horizontal="center"/>
    </xf>
    <xf numFmtId="3" fontId="6" fillId="10" borderId="66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9" fontId="14" fillId="10" borderId="25" xfId="1" applyFont="1" applyFill="1" applyBorder="1" applyAlignment="1">
      <alignment horizontal="center"/>
    </xf>
    <xf numFmtId="3" fontId="5" fillId="10" borderId="8" xfId="0" applyNumberFormat="1" applyFont="1" applyFill="1" applyBorder="1" applyAlignment="1">
      <alignment horizontal="center"/>
    </xf>
    <xf numFmtId="3" fontId="9" fillId="10" borderId="8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3" fontId="10" fillId="10" borderId="8" xfId="0" applyNumberFormat="1" applyFont="1" applyFill="1" applyBorder="1" applyAlignment="1">
      <alignment horizontal="center"/>
    </xf>
    <xf numFmtId="0" fontId="9" fillId="7" borderId="68" xfId="0" applyFont="1" applyFill="1" applyBorder="1" applyAlignment="1">
      <alignment horizontal="center"/>
    </xf>
    <xf numFmtId="0" fontId="10" fillId="7" borderId="25" xfId="0" applyFont="1" applyFill="1" applyBorder="1" applyAlignment="1">
      <alignment horizontal="center" wrapText="1"/>
    </xf>
    <xf numFmtId="3" fontId="10" fillId="7" borderId="25" xfId="0" applyNumberFormat="1" applyFont="1" applyFill="1" applyBorder="1" applyAlignment="1">
      <alignment horizontal="center"/>
    </xf>
    <xf numFmtId="9" fontId="14" fillId="7" borderId="25" xfId="1" applyFont="1" applyFill="1" applyBorder="1" applyAlignment="1">
      <alignment horizontal="center"/>
    </xf>
    <xf numFmtId="3" fontId="27" fillId="7" borderId="25" xfId="0" applyNumberFormat="1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 wrapText="1"/>
    </xf>
    <xf numFmtId="3" fontId="5" fillId="7" borderId="25" xfId="0" applyNumberFormat="1" applyFont="1" applyFill="1" applyBorder="1" applyAlignment="1">
      <alignment horizontal="center"/>
    </xf>
    <xf numFmtId="3" fontId="5" fillId="7" borderId="8" xfId="0" applyNumberFormat="1" applyFont="1" applyFill="1" applyBorder="1" applyAlignment="1">
      <alignment horizontal="center"/>
    </xf>
    <xf numFmtId="0" fontId="9" fillId="7" borderId="25" xfId="0" applyFont="1" applyFill="1" applyBorder="1" applyAlignment="1">
      <alignment horizontal="center" wrapText="1"/>
    </xf>
    <xf numFmtId="3" fontId="9" fillId="7" borderId="25" xfId="0" applyNumberFormat="1" applyFont="1" applyFill="1" applyBorder="1" applyAlignment="1">
      <alignment horizontal="center"/>
    </xf>
    <xf numFmtId="3" fontId="9" fillId="7" borderId="8" xfId="0" applyNumberFormat="1" applyFont="1" applyFill="1" applyBorder="1" applyAlignment="1">
      <alignment horizontal="center"/>
    </xf>
    <xf numFmtId="0" fontId="11" fillId="7" borderId="25" xfId="0" applyFont="1" applyFill="1" applyBorder="1" applyAlignment="1">
      <alignment horizontal="center" wrapText="1"/>
    </xf>
    <xf numFmtId="3" fontId="11" fillId="7" borderId="25" xfId="0" applyNumberFormat="1" applyFont="1" applyFill="1" applyBorder="1" applyAlignment="1">
      <alignment horizontal="center"/>
    </xf>
    <xf numFmtId="3" fontId="11" fillId="7" borderId="8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34" fillId="10" borderId="0" xfId="0" applyFont="1" applyFill="1" applyAlignment="1">
      <alignment horizontal="left"/>
    </xf>
    <xf numFmtId="0" fontId="35" fillId="10" borderId="0" xfId="0" applyFont="1" applyFill="1"/>
    <xf numFmtId="0" fontId="35" fillId="10" borderId="0" xfId="0" applyFont="1" applyFill="1" applyAlignment="1">
      <alignment horizontal="center"/>
    </xf>
    <xf numFmtId="0" fontId="33" fillId="0" borderId="0" xfId="0" applyFont="1"/>
    <xf numFmtId="0" fontId="21" fillId="10" borderId="5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9" fontId="20" fillId="10" borderId="25" xfId="1" applyFont="1" applyFill="1" applyBorder="1" applyAlignment="1">
      <alignment horizontal="center" vertical="center"/>
    </xf>
    <xf numFmtId="165" fontId="18" fillId="10" borderId="25" xfId="2" applyNumberFormat="1" applyFont="1" applyFill="1" applyBorder="1" applyAlignment="1">
      <alignment horizontal="center" vertical="center"/>
    </xf>
    <xf numFmtId="9" fontId="30" fillId="10" borderId="25" xfId="1" applyFont="1" applyFill="1" applyBorder="1" applyAlignment="1">
      <alignment horizontal="center" vertical="center"/>
    </xf>
    <xf numFmtId="0" fontId="31" fillId="10" borderId="25" xfId="0" applyFont="1" applyFill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/>
    </xf>
    <xf numFmtId="4" fontId="19" fillId="10" borderId="25" xfId="0" applyNumberFormat="1" applyFont="1" applyFill="1" applyBorder="1" applyAlignment="1">
      <alignment horizontal="center" vertical="center"/>
    </xf>
    <xf numFmtId="9" fontId="30" fillId="10" borderId="8" xfId="1" applyFont="1" applyFill="1" applyBorder="1" applyAlignment="1">
      <alignment horizontal="center" vertical="center"/>
    </xf>
    <xf numFmtId="0" fontId="32" fillId="10" borderId="25" xfId="0" applyFont="1" applyFill="1" applyBorder="1" applyAlignment="1">
      <alignment horizontal="center" vertical="center"/>
    </xf>
    <xf numFmtId="9" fontId="32" fillId="10" borderId="25" xfId="1" applyFont="1" applyFill="1" applyBorder="1" applyAlignment="1">
      <alignment horizontal="center" vertical="center"/>
    </xf>
    <xf numFmtId="0" fontId="33" fillId="10" borderId="0" xfId="0" applyFont="1" applyFill="1" applyAlignment="1" applyProtection="1">
      <alignment horizontal="center" wrapText="1"/>
      <protection locked="0"/>
    </xf>
    <xf numFmtId="9" fontId="31" fillId="10" borderId="25" xfId="1" applyFont="1" applyFill="1" applyBorder="1" applyAlignment="1">
      <alignment horizontal="center" vertical="center"/>
    </xf>
    <xf numFmtId="9" fontId="31" fillId="10" borderId="8" xfId="1" applyFont="1" applyFill="1" applyBorder="1" applyAlignment="1">
      <alignment horizontal="center" vertical="center"/>
    </xf>
    <xf numFmtId="0" fontId="33" fillId="10" borderId="0" xfId="0" applyFont="1" applyFill="1" applyAlignment="1">
      <alignment horizontal="center"/>
    </xf>
    <xf numFmtId="9" fontId="11" fillId="10" borderId="30" xfId="1" applyFont="1" applyFill="1" applyBorder="1" applyAlignment="1">
      <alignment horizontal="center"/>
    </xf>
    <xf numFmtId="0" fontId="6" fillId="10" borderId="45" xfId="0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/>
    </xf>
    <xf numFmtId="0" fontId="6" fillId="10" borderId="49" xfId="0" applyFont="1" applyFill="1" applyBorder="1" applyAlignment="1">
      <alignment horizontal="center"/>
    </xf>
    <xf numFmtId="0" fontId="6" fillId="10" borderId="2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42" xfId="0" applyFont="1" applyFill="1" applyBorder="1" applyAlignment="1">
      <alignment horizontal="center"/>
    </xf>
    <xf numFmtId="0" fontId="2" fillId="10" borderId="43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10" borderId="32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 wrapText="1"/>
    </xf>
    <xf numFmtId="0" fontId="5" fillId="10" borderId="3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10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horizontal="center"/>
    </xf>
    <xf numFmtId="0" fontId="4" fillId="10" borderId="36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37" xfId="0" applyFont="1" applyFill="1" applyBorder="1" applyAlignment="1">
      <alignment horizontal="center"/>
    </xf>
    <xf numFmtId="0" fontId="4" fillId="10" borderId="38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0" borderId="40" xfId="0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/>
    </xf>
    <xf numFmtId="0" fontId="29" fillId="10" borderId="70" xfId="0" applyFont="1" applyFill="1" applyBorder="1" applyAlignment="1">
      <alignment horizontal="center" vertical="top"/>
    </xf>
    <xf numFmtId="0" fontId="30" fillId="10" borderId="5" xfId="0" applyFont="1" applyFill="1" applyBorder="1" applyAlignment="1">
      <alignment horizontal="center" vertical="center"/>
    </xf>
    <xf numFmtId="0" fontId="30" fillId="10" borderId="6" xfId="0" applyFont="1" applyFill="1" applyBorder="1" applyAlignment="1">
      <alignment horizontal="center" vertical="center"/>
    </xf>
    <xf numFmtId="0" fontId="30" fillId="10" borderId="7" xfId="0" applyFont="1" applyFill="1" applyBorder="1" applyAlignment="1">
      <alignment horizontal="center" vertical="center"/>
    </xf>
    <xf numFmtId="0" fontId="30" fillId="10" borderId="8" xfId="0" applyFont="1" applyFill="1" applyBorder="1" applyAlignment="1">
      <alignment horizontal="center" vertical="center"/>
    </xf>
    <xf numFmtId="0" fontId="30" fillId="10" borderId="11" xfId="0" applyFont="1" applyFill="1" applyBorder="1" applyAlignment="1">
      <alignment horizontal="center" vertical="center"/>
    </xf>
    <xf numFmtId="0" fontId="30" fillId="10" borderId="12" xfId="0" applyFont="1" applyFill="1" applyBorder="1" applyAlignment="1">
      <alignment horizontal="center" vertical="center" wrapText="1"/>
    </xf>
    <xf numFmtId="0" fontId="30" fillId="10" borderId="8" xfId="0" applyFont="1" applyFill="1" applyBorder="1" applyAlignment="1">
      <alignment horizontal="center" vertical="center" wrapText="1"/>
    </xf>
    <xf numFmtId="0" fontId="30" fillId="10" borderId="2" xfId="0" applyFont="1" applyFill="1" applyBorder="1" applyAlignment="1">
      <alignment horizontal="center" vertical="top"/>
    </xf>
    <xf numFmtId="0" fontId="30" fillId="10" borderId="2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center" vertical="top"/>
    </xf>
    <xf numFmtId="0" fontId="30" fillId="10" borderId="63" xfId="0" applyFont="1" applyFill="1" applyBorder="1" applyAlignment="1">
      <alignment horizontal="center" vertical="center"/>
    </xf>
    <xf numFmtId="0" fontId="30" fillId="10" borderId="3" xfId="0" applyFont="1" applyFill="1" applyBorder="1" applyAlignment="1">
      <alignment horizontal="center" vertical="center"/>
    </xf>
    <xf numFmtId="0" fontId="30" fillId="10" borderId="4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1" fillId="10" borderId="70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4" fillId="12" borderId="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4" fillId="12" borderId="8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 wrapText="1"/>
    </xf>
    <xf numFmtId="0" fontId="5" fillId="12" borderId="8" xfId="0" applyFont="1" applyFill="1" applyBorder="1" applyAlignment="1">
      <alignment horizontal="center" wrapText="1"/>
    </xf>
    <xf numFmtId="0" fontId="2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4" fillId="12" borderId="6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1" fillId="10" borderId="70" xfId="0" applyFont="1" applyFill="1" applyBorder="1" applyAlignment="1">
      <alignment horizontal="center" vertical="top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top"/>
    </xf>
    <xf numFmtId="0" fontId="3" fillId="10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top"/>
    </xf>
    <xf numFmtId="0" fontId="4" fillId="10" borderId="6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30" fillId="10" borderId="5" xfId="0" applyFont="1" applyFill="1" applyBorder="1" applyAlignment="1">
      <alignment horizontal="left" vertical="center"/>
    </xf>
    <xf numFmtId="0" fontId="30" fillId="10" borderId="6" xfId="0" quotePrefix="1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/>
    </xf>
    <xf numFmtId="0" fontId="30" fillId="10" borderId="2" xfId="0" applyFont="1" applyFill="1" applyBorder="1" applyAlignment="1">
      <alignment horizontal="right" vertical="center"/>
    </xf>
    <xf numFmtId="0" fontId="30" fillId="10" borderId="63" xfId="0" applyFont="1" applyFill="1" applyBorder="1" applyAlignment="1">
      <alignment horizontal="left" vertical="center"/>
    </xf>
    <xf numFmtId="0" fontId="30" fillId="10" borderId="3" xfId="0" applyFont="1" applyFill="1" applyBorder="1" applyAlignment="1">
      <alignment horizontal="left" vertical="center"/>
    </xf>
    <xf numFmtId="0" fontId="21" fillId="10" borderId="58" xfId="0" applyFont="1" applyFill="1" applyBorder="1" applyAlignment="1">
      <alignment horizontal="center"/>
    </xf>
    <xf numFmtId="0" fontId="21" fillId="10" borderId="59" xfId="0" applyFont="1" applyFill="1" applyBorder="1" applyAlignment="1">
      <alignment horizontal="center"/>
    </xf>
    <xf numFmtId="0" fontId="17" fillId="11" borderId="60" xfId="0" applyFont="1" applyFill="1" applyBorder="1" applyAlignment="1">
      <alignment horizontal="center" vertical="center"/>
    </xf>
    <xf numFmtId="0" fontId="17" fillId="11" borderId="61" xfId="0" applyFont="1" applyFill="1" applyBorder="1" applyAlignment="1">
      <alignment horizontal="center" vertical="center"/>
    </xf>
  </cellXfs>
  <cellStyles count="20">
    <cellStyle name="40% - Accent2 2" xfId="4"/>
    <cellStyle name="60% - Accent5 2" xfId="5"/>
    <cellStyle name="Comma" xfId="2" builtinId="3"/>
    <cellStyle name="Comma 2" xfId="6"/>
    <cellStyle name="Normal" xfId="0" builtinId="0"/>
    <cellStyle name="Normal 10" xfId="14"/>
    <cellStyle name="Normal 11" xfId="15"/>
    <cellStyle name="Normal 12" xfId="16"/>
    <cellStyle name="Normal 13" xfId="17"/>
    <cellStyle name="Normal 14" xfId="18"/>
    <cellStyle name="Normal 15" xfId="19"/>
    <cellStyle name="Normal 2" xfId="3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 9" xfId="1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itan.aliaj/OneDrive%20-%20AKSHI%20Azure%20AD/Desktop/RAPORTIMI%20I%20MONITORIMIT%202025/PROGRAMET%20MTKS%20-%202025/08140%20-%20SPORTI/Programi%20i%20Zhvillimit%20t&#235;%20Sportit_08140_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FQ"/>
      <sheetName val="91213AA"/>
      <sheetName val="91213AB"/>
      <sheetName val="91213AC"/>
      <sheetName val="91213AD"/>
      <sheetName val="91213AE"/>
      <sheetName val="Aneksi 1"/>
      <sheetName val="Aneksi1.1"/>
      <sheetName val="Aneksi1.2"/>
      <sheetName val="Aneksi 2"/>
      <sheetName val="Aneksi 3"/>
      <sheetName val="Aneksi 3.1"/>
      <sheetName val="Aneksi 4"/>
    </sheetNames>
    <sheetDataSet>
      <sheetData sheetId="0" refreshError="1"/>
      <sheetData sheetId="1">
        <row r="2">
          <cell r="K2">
            <v>599600000</v>
          </cell>
          <cell r="M2">
            <v>580000000</v>
          </cell>
        </row>
        <row r="3">
          <cell r="K3">
            <v>620000000</v>
          </cell>
          <cell r="M3">
            <v>609614000</v>
          </cell>
        </row>
        <row r="4">
          <cell r="K4">
            <v>3400000</v>
          </cell>
          <cell r="M4">
            <v>3399361</v>
          </cell>
        </row>
        <row r="5">
          <cell r="K5">
            <v>8800000</v>
          </cell>
          <cell r="M5">
            <v>8798041.3000000007</v>
          </cell>
        </row>
        <row r="6">
          <cell r="K6">
            <v>17056000</v>
          </cell>
          <cell r="M6">
            <v>17052677</v>
          </cell>
        </row>
        <row r="7">
          <cell r="K7">
            <v>4700000</v>
          </cell>
          <cell r="M7">
            <v>4692926</v>
          </cell>
        </row>
        <row r="8">
          <cell r="K8">
            <v>16800000</v>
          </cell>
          <cell r="M8">
            <v>16798717</v>
          </cell>
        </row>
        <row r="9">
          <cell r="K9">
            <v>15000000</v>
          </cell>
          <cell r="M9">
            <v>14999990.1</v>
          </cell>
        </row>
        <row r="10">
          <cell r="K10">
            <v>8830000</v>
          </cell>
          <cell r="M10">
            <v>8828277</v>
          </cell>
        </row>
        <row r="11">
          <cell r="K11">
            <v>11000000</v>
          </cell>
          <cell r="M11">
            <v>11000000</v>
          </cell>
        </row>
        <row r="12">
          <cell r="K12">
            <v>6000000</v>
          </cell>
          <cell r="M12">
            <v>5999659</v>
          </cell>
        </row>
        <row r="13">
          <cell r="K13">
            <v>4500000</v>
          </cell>
          <cell r="M13">
            <v>4499238.5999999996</v>
          </cell>
        </row>
        <row r="14">
          <cell r="K14">
            <v>9000000</v>
          </cell>
          <cell r="M14">
            <v>9000000</v>
          </cell>
        </row>
        <row r="15">
          <cell r="K15">
            <v>10500000</v>
          </cell>
          <cell r="M15">
            <v>10499974</v>
          </cell>
        </row>
        <row r="16">
          <cell r="K16">
            <v>34800000</v>
          </cell>
          <cell r="M16">
            <v>34799969</v>
          </cell>
        </row>
        <row r="17">
          <cell r="K17">
            <v>5000000</v>
          </cell>
          <cell r="M17">
            <v>4999999</v>
          </cell>
        </row>
        <row r="18">
          <cell r="K18">
            <v>7500000</v>
          </cell>
          <cell r="M18">
            <v>7499973.54</v>
          </cell>
        </row>
        <row r="19">
          <cell r="K19">
            <v>3000000</v>
          </cell>
          <cell r="M19">
            <v>2999999</v>
          </cell>
        </row>
        <row r="20">
          <cell r="K20">
            <v>6500000</v>
          </cell>
          <cell r="M20">
            <v>6499999.7999999998</v>
          </cell>
        </row>
        <row r="21">
          <cell r="K21">
            <v>2000000</v>
          </cell>
          <cell r="M21">
            <v>1964999.8</v>
          </cell>
        </row>
        <row r="22">
          <cell r="K22">
            <v>1000000</v>
          </cell>
          <cell r="M22">
            <v>999955</v>
          </cell>
        </row>
        <row r="23">
          <cell r="K23">
            <v>7500000</v>
          </cell>
          <cell r="M23">
            <v>7499996.25</v>
          </cell>
        </row>
        <row r="24">
          <cell r="K24">
            <v>2500000</v>
          </cell>
          <cell r="M24">
            <v>2499981</v>
          </cell>
        </row>
        <row r="25">
          <cell r="K25">
            <v>2170000</v>
          </cell>
          <cell r="M25">
            <v>2169977</v>
          </cell>
        </row>
        <row r="26">
          <cell r="K26">
            <v>3000000</v>
          </cell>
          <cell r="M26">
            <v>2999562</v>
          </cell>
        </row>
        <row r="27">
          <cell r="K27">
            <v>7000000</v>
          </cell>
          <cell r="M27">
            <v>7000000</v>
          </cell>
        </row>
        <row r="28">
          <cell r="K28">
            <v>700000</v>
          </cell>
          <cell r="M28">
            <v>700000</v>
          </cell>
        </row>
        <row r="29">
          <cell r="K29">
            <v>200000</v>
          </cell>
          <cell r="M29">
            <v>200000</v>
          </cell>
        </row>
        <row r="30">
          <cell r="K30">
            <v>800000</v>
          </cell>
          <cell r="M30">
            <v>789870</v>
          </cell>
        </row>
      </sheetData>
      <sheetData sheetId="2">
        <row r="2">
          <cell r="K2">
            <v>318000000</v>
          </cell>
          <cell r="M2">
            <v>318000000</v>
          </cell>
        </row>
        <row r="3">
          <cell r="K3">
            <v>16000000</v>
          </cell>
          <cell r="M3">
            <v>15997869.439999999</v>
          </cell>
        </row>
        <row r="4">
          <cell r="K4">
            <v>5200000</v>
          </cell>
          <cell r="M4">
            <v>5198268</v>
          </cell>
        </row>
        <row r="5">
          <cell r="K5">
            <v>10000000</v>
          </cell>
          <cell r="M5">
            <v>9998192</v>
          </cell>
        </row>
        <row r="6">
          <cell r="K6">
            <v>9170000</v>
          </cell>
          <cell r="M6">
            <v>9152386</v>
          </cell>
        </row>
        <row r="7">
          <cell r="K7">
            <v>10000000</v>
          </cell>
          <cell r="M7">
            <v>10000000</v>
          </cell>
        </row>
        <row r="8">
          <cell r="K8">
            <v>10000000</v>
          </cell>
          <cell r="M8">
            <v>10000000</v>
          </cell>
        </row>
      </sheetData>
      <sheetData sheetId="3">
        <row r="2">
          <cell r="K2">
            <v>28331501</v>
          </cell>
          <cell r="M2">
            <v>27986000</v>
          </cell>
        </row>
        <row r="3">
          <cell r="K3">
            <v>9674000</v>
          </cell>
          <cell r="M3">
            <v>9674000</v>
          </cell>
        </row>
        <row r="4">
          <cell r="K4">
            <v>7168000</v>
          </cell>
          <cell r="M4">
            <v>7168000</v>
          </cell>
        </row>
        <row r="5">
          <cell r="K5">
            <v>1820000</v>
          </cell>
          <cell r="M5">
            <v>1820000</v>
          </cell>
        </row>
        <row r="6">
          <cell r="K6">
            <v>2800000</v>
          </cell>
          <cell r="M6">
            <v>2800000</v>
          </cell>
        </row>
        <row r="7">
          <cell r="K7">
            <v>1820000</v>
          </cell>
          <cell r="M7">
            <v>1820000</v>
          </cell>
        </row>
      </sheetData>
      <sheetData sheetId="4">
        <row r="2">
          <cell r="K2">
            <v>33125</v>
          </cell>
          <cell r="M2">
            <v>0</v>
          </cell>
        </row>
        <row r="3">
          <cell r="K3">
            <v>19050000</v>
          </cell>
          <cell r="M3">
            <v>18374740</v>
          </cell>
        </row>
        <row r="4">
          <cell r="K4">
            <v>3080000</v>
          </cell>
          <cell r="M4">
            <v>3044306</v>
          </cell>
        </row>
        <row r="5">
          <cell r="K5">
            <v>2000000</v>
          </cell>
          <cell r="M5">
            <v>1747994.8900000001</v>
          </cell>
        </row>
        <row r="6">
          <cell r="K6">
            <v>6600000</v>
          </cell>
          <cell r="M6">
            <v>6469935.8700000001</v>
          </cell>
        </row>
        <row r="7">
          <cell r="K7">
            <v>66875</v>
          </cell>
          <cell r="M7">
            <v>66875</v>
          </cell>
        </row>
      </sheetData>
      <sheetData sheetId="5">
        <row r="2">
          <cell r="K2">
            <v>128530499</v>
          </cell>
          <cell r="M2">
            <v>128500000</v>
          </cell>
        </row>
      </sheetData>
      <sheetData sheetId="6">
        <row r="16">
          <cell r="F16">
            <v>40450000</v>
          </cell>
          <cell r="H16">
            <v>19050000</v>
          </cell>
          <cell r="K16">
            <v>18374740</v>
          </cell>
        </row>
        <row r="17">
          <cell r="F17">
            <v>4080000</v>
          </cell>
          <cell r="H17">
            <v>3080000</v>
          </cell>
          <cell r="K17">
            <v>3044306</v>
          </cell>
        </row>
        <row r="18">
          <cell r="F18">
            <v>2000000</v>
          </cell>
          <cell r="H18">
            <v>2000000</v>
          </cell>
          <cell r="K18">
            <v>1747994.8900000001</v>
          </cell>
        </row>
        <row r="19">
          <cell r="K19">
            <v>0</v>
          </cell>
        </row>
        <row r="20">
          <cell r="H20">
            <v>1357370000</v>
          </cell>
          <cell r="K20">
            <v>1337307857.8299997</v>
          </cell>
        </row>
        <row r="21">
          <cell r="F21">
            <v>5200000</v>
          </cell>
          <cell r="H21">
            <v>626600000</v>
          </cell>
          <cell r="K21">
            <v>616083935.87</v>
          </cell>
        </row>
        <row r="22">
          <cell r="H22">
            <v>100000</v>
          </cell>
          <cell r="K22">
            <v>66875</v>
          </cell>
        </row>
        <row r="25">
          <cell r="F25">
            <v>200000000</v>
          </cell>
        </row>
        <row r="28">
          <cell r="F28">
            <v>20000000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3931"/>
  <sheetViews>
    <sheetView tabSelected="1" zoomScaleNormal="100" workbookViewId="0">
      <selection activeCell="E14" sqref="E14"/>
    </sheetView>
  </sheetViews>
  <sheetFormatPr defaultRowHeight="14.25"/>
  <cols>
    <col min="1" max="2" width="3.25" style="96" customWidth="1"/>
    <col min="3" max="3" width="11.875" style="96" customWidth="1"/>
    <col min="4" max="4" width="43.5" style="96" customWidth="1"/>
    <col min="5" max="5" width="13.25" style="96" customWidth="1"/>
    <col min="6" max="6" width="7.25" style="96" customWidth="1"/>
    <col min="7" max="7" width="13.25" style="139" customWidth="1"/>
    <col min="8" max="8" width="9.875" style="96" customWidth="1"/>
    <col min="9" max="9" width="13.75" style="96" customWidth="1"/>
    <col min="10" max="10" width="8.125" style="96" customWidth="1"/>
    <col min="11" max="11" width="12.125" style="96" customWidth="1"/>
    <col min="12" max="12" width="11" style="96" customWidth="1"/>
    <col min="13" max="13" width="8.125" style="96" customWidth="1"/>
    <col min="14" max="14" width="10.375" style="96" customWidth="1"/>
    <col min="15" max="15" width="8.875" style="96" customWidth="1"/>
    <col min="16" max="16384" width="9" style="96"/>
  </cols>
  <sheetData>
    <row r="1" spans="1:15">
      <c r="A1" s="92"/>
      <c r="B1" s="92"/>
      <c r="C1" s="93"/>
      <c r="D1" s="92"/>
      <c r="E1" s="92"/>
      <c r="F1" s="92"/>
      <c r="G1" s="94"/>
      <c r="H1" s="92"/>
      <c r="I1" s="95"/>
      <c r="J1" s="95"/>
      <c r="K1" s="95"/>
      <c r="L1" s="95"/>
      <c r="M1" s="95"/>
      <c r="N1" s="95"/>
      <c r="O1" s="95"/>
    </row>
    <row r="2" spans="1:15" ht="15">
      <c r="A2" s="92"/>
      <c r="B2" s="92"/>
      <c r="C2" s="340" t="s">
        <v>0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</row>
    <row r="3" spans="1:15">
      <c r="A3" s="92"/>
      <c r="B3" s="92"/>
      <c r="C3" s="341" t="s">
        <v>123</v>
      </c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</row>
    <row r="4" spans="1:15">
      <c r="A4" s="92"/>
      <c r="B4" s="92"/>
      <c r="C4" s="342" t="s">
        <v>1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</row>
    <row r="5" spans="1:15" ht="15" thickBot="1">
      <c r="A5" s="343"/>
      <c r="B5" s="310"/>
      <c r="C5" s="92"/>
      <c r="D5" s="92"/>
      <c r="E5" s="92"/>
      <c r="F5" s="92"/>
      <c r="G5" s="94"/>
      <c r="H5" s="92"/>
      <c r="I5" s="95"/>
      <c r="J5" s="95"/>
      <c r="K5" s="95"/>
      <c r="L5" s="95"/>
      <c r="M5" s="95"/>
      <c r="N5" s="95"/>
      <c r="O5" s="95"/>
    </row>
    <row r="6" spans="1:15" ht="15.75" thickTop="1" thickBot="1">
      <c r="A6" s="343"/>
      <c r="B6" s="310"/>
      <c r="C6" s="344" t="s">
        <v>2</v>
      </c>
      <c r="D6" s="346" t="s">
        <v>122</v>
      </c>
      <c r="E6" s="346"/>
      <c r="F6" s="346"/>
      <c r="G6" s="346" t="s">
        <v>3</v>
      </c>
      <c r="H6" s="346"/>
      <c r="I6" s="348" t="s">
        <v>4</v>
      </c>
      <c r="J6" s="348"/>
      <c r="K6" s="348"/>
      <c r="L6" s="348"/>
      <c r="M6" s="348"/>
      <c r="N6" s="348"/>
      <c r="O6" s="349"/>
    </row>
    <row r="7" spans="1:15" ht="15" thickTop="1">
      <c r="A7" s="92"/>
      <c r="B7" s="92"/>
      <c r="C7" s="345"/>
      <c r="D7" s="347"/>
      <c r="E7" s="347"/>
      <c r="F7" s="347"/>
      <c r="G7" s="347"/>
      <c r="H7" s="347"/>
      <c r="I7" s="350"/>
      <c r="J7" s="350"/>
      <c r="K7" s="350"/>
      <c r="L7" s="350"/>
      <c r="M7" s="350"/>
      <c r="N7" s="350"/>
      <c r="O7" s="351"/>
    </row>
    <row r="8" spans="1:15">
      <c r="A8" s="92"/>
      <c r="B8" s="92"/>
      <c r="C8" s="98"/>
      <c r="D8" s="330" t="s">
        <v>5</v>
      </c>
      <c r="E8" s="330"/>
      <c r="F8" s="330"/>
      <c r="G8" s="330" t="s">
        <v>6</v>
      </c>
      <c r="H8" s="330"/>
      <c r="I8" s="331" t="s">
        <v>7</v>
      </c>
      <c r="J8" s="331"/>
      <c r="K8" s="331"/>
      <c r="L8" s="331"/>
      <c r="M8" s="331"/>
      <c r="N8" s="331"/>
      <c r="O8" s="332"/>
    </row>
    <row r="9" spans="1:15" ht="15" thickBot="1">
      <c r="A9" s="92"/>
      <c r="B9" s="92"/>
      <c r="C9" s="333" t="s">
        <v>8</v>
      </c>
      <c r="D9" s="334"/>
      <c r="E9" s="335" t="s">
        <v>9</v>
      </c>
      <c r="F9" s="335"/>
      <c r="G9" s="335"/>
      <c r="H9" s="335"/>
      <c r="I9" s="335"/>
      <c r="J9" s="335"/>
      <c r="K9" s="335"/>
      <c r="L9" s="335"/>
      <c r="M9" s="335"/>
      <c r="N9" s="335"/>
      <c r="O9" s="336"/>
    </row>
    <row r="10" spans="1:15" ht="15.75" thickTop="1" thickBot="1">
      <c r="A10" s="92"/>
      <c r="B10" s="92"/>
      <c r="C10" s="333"/>
      <c r="D10" s="334"/>
      <c r="E10" s="99" t="s">
        <v>10</v>
      </c>
      <c r="F10" s="100">
        <v>2024</v>
      </c>
      <c r="G10" s="337" t="s">
        <v>11</v>
      </c>
      <c r="H10" s="337"/>
      <c r="I10" s="337" t="s">
        <v>11</v>
      </c>
      <c r="J10" s="337"/>
      <c r="K10" s="68" t="s">
        <v>11</v>
      </c>
      <c r="L10" s="337" t="s">
        <v>11</v>
      </c>
      <c r="M10" s="337"/>
      <c r="N10" s="338" t="s">
        <v>12</v>
      </c>
      <c r="O10" s="339" t="s">
        <v>13</v>
      </c>
    </row>
    <row r="11" spans="1:15" ht="47.25" thickTop="1" thickBot="1">
      <c r="A11" s="92"/>
      <c r="B11" s="92"/>
      <c r="C11" s="333"/>
      <c r="D11" s="334"/>
      <c r="E11" s="69" t="s">
        <v>14</v>
      </c>
      <c r="F11" s="70" t="s">
        <v>15</v>
      </c>
      <c r="G11" s="71" t="s">
        <v>16</v>
      </c>
      <c r="H11" s="72" t="s">
        <v>15</v>
      </c>
      <c r="I11" s="71" t="s">
        <v>17</v>
      </c>
      <c r="J11" s="72" t="s">
        <v>15</v>
      </c>
      <c r="K11" s="73" t="s">
        <v>18</v>
      </c>
      <c r="L11" s="71" t="s">
        <v>19</v>
      </c>
      <c r="M11" s="72" t="s">
        <v>15</v>
      </c>
      <c r="N11" s="338"/>
      <c r="O11" s="339"/>
    </row>
    <row r="12" spans="1:15" ht="15.75" thickTop="1" thickBot="1">
      <c r="A12" s="92"/>
      <c r="B12" s="92"/>
      <c r="C12" s="333"/>
      <c r="D12" s="334"/>
      <c r="E12" s="74" t="s">
        <v>20</v>
      </c>
      <c r="F12" s="74" t="s">
        <v>21</v>
      </c>
      <c r="G12" s="74" t="s">
        <v>22</v>
      </c>
      <c r="H12" s="74" t="s">
        <v>23</v>
      </c>
      <c r="I12" s="74" t="s">
        <v>24</v>
      </c>
      <c r="J12" s="74" t="s">
        <v>25</v>
      </c>
      <c r="K12" s="74" t="s">
        <v>26</v>
      </c>
      <c r="L12" s="74" t="s">
        <v>27</v>
      </c>
      <c r="M12" s="74" t="s">
        <v>28</v>
      </c>
      <c r="N12" s="74" t="s">
        <v>29</v>
      </c>
      <c r="O12" s="75" t="s">
        <v>30</v>
      </c>
    </row>
    <row r="13" spans="1:15" ht="15" thickTop="1">
      <c r="A13" s="92"/>
      <c r="B13" s="92"/>
      <c r="C13" s="325" t="s">
        <v>31</v>
      </c>
      <c r="D13" s="326"/>
      <c r="E13" s="76"/>
      <c r="F13" s="77"/>
      <c r="G13" s="76"/>
      <c r="H13" s="77"/>
      <c r="I13" s="76"/>
      <c r="J13" s="77"/>
      <c r="K13" s="78"/>
      <c r="L13" s="76"/>
      <c r="M13" s="77"/>
      <c r="N13" s="76"/>
      <c r="O13" s="79"/>
    </row>
    <row r="14" spans="1:15">
      <c r="A14" s="95"/>
      <c r="B14" s="95"/>
      <c r="C14" s="80" t="s">
        <v>32</v>
      </c>
      <c r="D14" s="81" t="s">
        <v>33</v>
      </c>
      <c r="E14" s="76"/>
      <c r="F14" s="77"/>
      <c r="G14" s="76"/>
      <c r="H14" s="77"/>
      <c r="I14" s="76"/>
      <c r="J14" s="77"/>
      <c r="K14" s="82"/>
      <c r="L14" s="76"/>
      <c r="M14" s="77"/>
      <c r="N14" s="76"/>
      <c r="O14" s="79"/>
    </row>
    <row r="15" spans="1:15">
      <c r="A15" s="95"/>
      <c r="B15" s="95"/>
      <c r="C15" s="83" t="s">
        <v>34</v>
      </c>
      <c r="D15" s="101" t="s">
        <v>35</v>
      </c>
      <c r="E15" s="102">
        <v>368267846</v>
      </c>
      <c r="F15" s="103">
        <f>E15/$E30</f>
        <v>0.36587613282576958</v>
      </c>
      <c r="G15" s="104">
        <v>349286000</v>
      </c>
      <c r="H15" s="103">
        <f>G15/$G$30</f>
        <v>0.30655849068526864</v>
      </c>
      <c r="I15" s="104">
        <v>386491000</v>
      </c>
      <c r="J15" s="103">
        <f>I15/$I$30</f>
        <v>0.33651806704397041</v>
      </c>
      <c r="K15" s="104">
        <f>I15-G15</f>
        <v>37205000</v>
      </c>
      <c r="L15" s="104">
        <v>383353943</v>
      </c>
      <c r="M15" s="103">
        <f>L15/$L$30</f>
        <v>0.38783527578822963</v>
      </c>
      <c r="N15" s="104">
        <f>I15-L15</f>
        <v>3137057</v>
      </c>
      <c r="O15" s="105">
        <f>L15/I15</f>
        <v>0.99188323402097334</v>
      </c>
    </row>
    <row r="16" spans="1:15">
      <c r="A16" s="95"/>
      <c r="B16" s="95"/>
      <c r="C16" s="83" t="s">
        <v>36</v>
      </c>
      <c r="D16" s="101" t="s">
        <v>37</v>
      </c>
      <c r="E16" s="102">
        <v>61132170</v>
      </c>
      <c r="F16" s="103">
        <f t="shared" ref="F16:F30" si="0">E16/$E$30</f>
        <v>6.0735147512301489E-2</v>
      </c>
      <c r="G16" s="104">
        <v>59574000</v>
      </c>
      <c r="H16" s="103">
        <f t="shared" ref="H16:H35" si="1">G16/$G$30</f>
        <v>5.2286422943044364E-2</v>
      </c>
      <c r="I16" s="104">
        <v>66136000</v>
      </c>
      <c r="J16" s="103">
        <f t="shared" ref="J16:J30" si="2">I16/$I$30</f>
        <v>5.758467566390945E-2</v>
      </c>
      <c r="K16" s="104">
        <f t="shared" ref="K16:K21" si="3">I16-G16</f>
        <v>6562000</v>
      </c>
      <c r="L16" s="104">
        <v>64581570</v>
      </c>
      <c r="M16" s="103">
        <f t="shared" ref="M16:M30" si="4">L16/$L$30</f>
        <v>6.5336515951231147E-2</v>
      </c>
      <c r="N16" s="104">
        <f t="shared" ref="N16:N80" si="5">I16-L16</f>
        <v>1554430</v>
      </c>
      <c r="O16" s="105">
        <f t="shared" ref="O16:O30" si="6">L16/I16</f>
        <v>0.9764964618362163</v>
      </c>
    </row>
    <row r="17" spans="1:15">
      <c r="A17" s="95"/>
      <c r="B17" s="95"/>
      <c r="C17" s="83" t="s">
        <v>38</v>
      </c>
      <c r="D17" s="101" t="s">
        <v>39</v>
      </c>
      <c r="E17" s="102">
        <v>321902664.77999997</v>
      </c>
      <c r="F17" s="103">
        <f t="shared" si="0"/>
        <v>0.3198120699791327</v>
      </c>
      <c r="G17" s="104">
        <v>225076000</v>
      </c>
      <c r="H17" s="103">
        <f t="shared" si="1"/>
        <v>0.19754286988163716</v>
      </c>
      <c r="I17" s="104">
        <v>224357000</v>
      </c>
      <c r="J17" s="103">
        <f t="shared" si="2"/>
        <v>0.19534784501523728</v>
      </c>
      <c r="K17" s="104">
        <f t="shared" si="3"/>
        <v>-719000</v>
      </c>
      <c r="L17" s="106">
        <v>196706645.5</v>
      </c>
      <c r="M17" s="103">
        <f t="shared" si="4"/>
        <v>0.19900610780171374</v>
      </c>
      <c r="N17" s="104">
        <f t="shared" si="5"/>
        <v>27650354.5</v>
      </c>
      <c r="O17" s="105">
        <f t="shared" si="6"/>
        <v>0.87675733540740874</v>
      </c>
    </row>
    <row r="18" spans="1:15">
      <c r="A18" s="95"/>
      <c r="B18" s="95"/>
      <c r="C18" s="83" t="s">
        <v>40</v>
      </c>
      <c r="D18" s="101" t="s">
        <v>41</v>
      </c>
      <c r="E18" s="102">
        <v>0</v>
      </c>
      <c r="F18" s="103">
        <f t="shared" si="0"/>
        <v>0</v>
      </c>
      <c r="G18" s="104">
        <v>0</v>
      </c>
      <c r="H18" s="103">
        <f t="shared" si="1"/>
        <v>0</v>
      </c>
      <c r="I18" s="104">
        <v>0</v>
      </c>
      <c r="J18" s="103">
        <f t="shared" si="2"/>
        <v>0</v>
      </c>
      <c r="K18" s="104">
        <f t="shared" si="3"/>
        <v>0</v>
      </c>
      <c r="L18" s="104">
        <v>0</v>
      </c>
      <c r="M18" s="103">
        <f t="shared" si="4"/>
        <v>0</v>
      </c>
      <c r="N18" s="104">
        <f t="shared" si="5"/>
        <v>0</v>
      </c>
      <c r="O18" s="105">
        <v>0</v>
      </c>
    </row>
    <row r="19" spans="1:15">
      <c r="A19" s="95"/>
      <c r="B19" s="95"/>
      <c r="C19" s="83" t="s">
        <v>42</v>
      </c>
      <c r="D19" s="101" t="s">
        <v>43</v>
      </c>
      <c r="E19" s="102">
        <v>96808980</v>
      </c>
      <c r="F19" s="103">
        <f t="shared" si="0"/>
        <v>9.6180254697574852E-2</v>
      </c>
      <c r="G19" s="104">
        <v>98995000</v>
      </c>
      <c r="H19" s="103">
        <f t="shared" si="1"/>
        <v>8.6885125041908831E-2</v>
      </c>
      <c r="I19" s="104">
        <v>145235000</v>
      </c>
      <c r="J19" s="103">
        <f t="shared" si="2"/>
        <v>0.12645624727905963</v>
      </c>
      <c r="K19" s="104">
        <f t="shared" si="3"/>
        <v>46240000</v>
      </c>
      <c r="L19" s="104">
        <f>136898.6*1000</f>
        <v>136898600</v>
      </c>
      <c r="M19" s="103">
        <f t="shared" si="4"/>
        <v>0.13849891792041</v>
      </c>
      <c r="N19" s="104">
        <f t="shared" si="5"/>
        <v>8336400</v>
      </c>
      <c r="O19" s="105">
        <f t="shared" si="6"/>
        <v>0.94260061279994489</v>
      </c>
    </row>
    <row r="20" spans="1:15">
      <c r="A20" s="95"/>
      <c r="B20" s="95"/>
      <c r="C20" s="83" t="s">
        <v>44</v>
      </c>
      <c r="D20" s="101" t="s">
        <v>45</v>
      </c>
      <c r="E20" s="102">
        <v>87828</v>
      </c>
      <c r="F20" s="103">
        <f t="shared" si="0"/>
        <v>8.7257601614835784E-5</v>
      </c>
      <c r="G20" s="104">
        <v>491000</v>
      </c>
      <c r="H20" s="103">
        <f t="shared" si="1"/>
        <v>4.3093687959570924E-4</v>
      </c>
      <c r="I20" s="104">
        <v>308000</v>
      </c>
      <c r="J20" s="103">
        <f t="shared" si="2"/>
        <v>2.6817588158467565E-4</v>
      </c>
      <c r="K20" s="104">
        <f t="shared" si="3"/>
        <v>-183000</v>
      </c>
      <c r="L20" s="106">
        <v>292392.2</v>
      </c>
      <c r="M20" s="103">
        <f t="shared" si="4"/>
        <v>2.9581020776230077E-4</v>
      </c>
      <c r="N20" s="104">
        <f t="shared" si="5"/>
        <v>15607.799999999988</v>
      </c>
      <c r="O20" s="105">
        <f t="shared" si="6"/>
        <v>0.94932532467532471</v>
      </c>
    </row>
    <row r="21" spans="1:15">
      <c r="A21" s="95"/>
      <c r="B21" s="95"/>
      <c r="C21" s="83" t="s">
        <v>46</v>
      </c>
      <c r="D21" s="101" t="s">
        <v>47</v>
      </c>
      <c r="E21" s="102">
        <v>51817225</v>
      </c>
      <c r="F21" s="103">
        <f t="shared" si="0"/>
        <v>5.1480698363122336E-2</v>
      </c>
      <c r="G21" s="104">
        <v>113456000</v>
      </c>
      <c r="H21" s="103">
        <f t="shared" si="1"/>
        <v>9.9577137701447632E-2</v>
      </c>
      <c r="I21" s="104">
        <v>24888000</v>
      </c>
      <c r="J21" s="103">
        <f t="shared" si="2"/>
        <v>2.1670004353504572E-2</v>
      </c>
      <c r="K21" s="104">
        <f t="shared" si="3"/>
        <v>-88568000</v>
      </c>
      <c r="L21" s="104">
        <v>8520887</v>
      </c>
      <c r="M21" s="103">
        <f t="shared" si="4"/>
        <v>8.6204945063140786E-3</v>
      </c>
      <c r="N21" s="104">
        <f t="shared" si="5"/>
        <v>16367113</v>
      </c>
      <c r="O21" s="105">
        <f t="shared" si="6"/>
        <v>0.34236929443908709</v>
      </c>
    </row>
    <row r="22" spans="1:15">
      <c r="A22" s="95"/>
      <c r="B22" s="95"/>
      <c r="C22" s="84"/>
      <c r="D22" s="107" t="s">
        <v>48</v>
      </c>
      <c r="E22" s="108">
        <v>900016713.77999997</v>
      </c>
      <c r="F22" s="131">
        <f t="shared" si="0"/>
        <v>0.89417156097951578</v>
      </c>
      <c r="G22" s="109">
        <v>846878000</v>
      </c>
      <c r="H22" s="131">
        <f t="shared" si="1"/>
        <v>0.74328098313290236</v>
      </c>
      <c r="I22" s="109">
        <f>SUM(I15:I21)</f>
        <v>847415000</v>
      </c>
      <c r="J22" s="131">
        <f t="shared" si="2"/>
        <v>0.73784501523726598</v>
      </c>
      <c r="K22" s="109">
        <f>I22-G22</f>
        <v>537000</v>
      </c>
      <c r="L22" s="110">
        <f>L15+L16+L17+L18+L19+L20+L21</f>
        <v>790354037.70000005</v>
      </c>
      <c r="M22" s="131">
        <f t="shared" si="4"/>
        <v>0.79959312217566092</v>
      </c>
      <c r="N22" s="109">
        <f t="shared" si="5"/>
        <v>57060962.299999952</v>
      </c>
      <c r="O22" s="111">
        <f t="shared" si="6"/>
        <v>0.93266467751927928</v>
      </c>
    </row>
    <row r="23" spans="1:15">
      <c r="A23" s="92"/>
      <c r="B23" s="92"/>
      <c r="C23" s="83" t="s">
        <v>49</v>
      </c>
      <c r="D23" s="101" t="s">
        <v>50</v>
      </c>
      <c r="E23" s="102">
        <v>30154809</v>
      </c>
      <c r="F23" s="103">
        <f t="shared" si="0"/>
        <v>2.9958968785506496E-2</v>
      </c>
      <c r="G23" s="104">
        <v>30000000</v>
      </c>
      <c r="H23" s="103">
        <f t="shared" si="1"/>
        <v>2.6330155576112582E-2</v>
      </c>
      <c r="I23" s="104">
        <v>76951647</v>
      </c>
      <c r="J23" s="103">
        <f t="shared" si="2"/>
        <v>6.700186939486287E-2</v>
      </c>
      <c r="K23" s="104">
        <f>I23-G23</f>
        <v>46951647</v>
      </c>
      <c r="L23" s="102">
        <v>42537600</v>
      </c>
      <c r="M23" s="103">
        <f t="shared" si="4"/>
        <v>4.3034856243462184E-2</v>
      </c>
      <c r="N23" s="104">
        <f t="shared" si="5"/>
        <v>34414047</v>
      </c>
      <c r="O23" s="105">
        <f t="shared" si="6"/>
        <v>0.55278349013114692</v>
      </c>
    </row>
    <row r="24" spans="1:15">
      <c r="A24" s="92"/>
      <c r="B24" s="92"/>
      <c r="C24" s="83" t="s">
        <v>51</v>
      </c>
      <c r="D24" s="101" t="s">
        <v>52</v>
      </c>
      <c r="E24" s="102">
        <v>73729595</v>
      </c>
      <c r="F24" s="103">
        <f t="shared" si="0"/>
        <v>7.3250758616081296E-2</v>
      </c>
      <c r="G24" s="104">
        <v>242500000</v>
      </c>
      <c r="H24" s="103">
        <f t="shared" si="1"/>
        <v>0.21283542424024335</v>
      </c>
      <c r="I24" s="104">
        <v>201133353</v>
      </c>
      <c r="J24" s="103">
        <f t="shared" si="2"/>
        <v>0.17512699434044407</v>
      </c>
      <c r="K24" s="104">
        <f>I24-G24</f>
        <v>-41366647</v>
      </c>
      <c r="L24" s="102">
        <f>133129.3*1000</f>
        <v>133129299.99999999</v>
      </c>
      <c r="M24" s="103">
        <f t="shared" si="4"/>
        <v>0.13468555553892908</v>
      </c>
      <c r="N24" s="104">
        <f t="shared" si="5"/>
        <v>68004053.000000015</v>
      </c>
      <c r="O24" s="105">
        <f t="shared" si="6"/>
        <v>0.66189569265521064</v>
      </c>
    </row>
    <row r="25" spans="1:15">
      <c r="A25" s="92"/>
      <c r="B25" s="92"/>
      <c r="C25" s="84"/>
      <c r="D25" s="107" t="s">
        <v>53</v>
      </c>
      <c r="E25" s="108">
        <v>103884404</v>
      </c>
      <c r="F25" s="131">
        <f t="shared" si="0"/>
        <v>0.10320972740158779</v>
      </c>
      <c r="G25" s="109">
        <v>272500000</v>
      </c>
      <c r="H25" s="131">
        <f t="shared" si="1"/>
        <v>0.23916557981635594</v>
      </c>
      <c r="I25" s="109">
        <f>SUM(I23:I24)</f>
        <v>278085000</v>
      </c>
      <c r="J25" s="131">
        <f t="shared" si="2"/>
        <v>0.24212886373530693</v>
      </c>
      <c r="K25" s="109">
        <f>I25-G25</f>
        <v>5585000</v>
      </c>
      <c r="L25" s="109">
        <f>SUM(L23:L24)</f>
        <v>175666900</v>
      </c>
      <c r="M25" s="131">
        <f t="shared" si="4"/>
        <v>0.17772041178239129</v>
      </c>
      <c r="N25" s="109">
        <f t="shared" si="5"/>
        <v>102418100</v>
      </c>
      <c r="O25" s="111">
        <f t="shared" si="6"/>
        <v>0.63170217739180468</v>
      </c>
    </row>
    <row r="26" spans="1:15">
      <c r="A26" s="95"/>
      <c r="B26" s="95"/>
      <c r="C26" s="85" t="s">
        <v>49</v>
      </c>
      <c r="D26" s="112" t="s">
        <v>50</v>
      </c>
      <c r="E26" s="113">
        <v>3300</v>
      </c>
      <c r="F26" s="103">
        <f t="shared" si="0"/>
        <v>3.278568171072529E-6</v>
      </c>
      <c r="G26" s="114">
        <v>0</v>
      </c>
      <c r="H26" s="103">
        <f t="shared" si="1"/>
        <v>0</v>
      </c>
      <c r="I26" s="114">
        <v>0</v>
      </c>
      <c r="J26" s="103">
        <f t="shared" si="2"/>
        <v>0</v>
      </c>
      <c r="K26" s="114">
        <f t="shared" ref="K26:K29" si="7">I26-G26</f>
        <v>0</v>
      </c>
      <c r="L26" s="114">
        <v>0</v>
      </c>
      <c r="M26" s="103">
        <f t="shared" si="4"/>
        <v>0</v>
      </c>
      <c r="N26" s="104">
        <f t="shared" si="5"/>
        <v>0</v>
      </c>
      <c r="O26" s="105">
        <v>0</v>
      </c>
    </row>
    <row r="27" spans="1:15">
      <c r="A27" s="95"/>
      <c r="B27" s="95"/>
      <c r="C27" s="85" t="s">
        <v>51</v>
      </c>
      <c r="D27" s="112" t="s">
        <v>52</v>
      </c>
      <c r="E27" s="113">
        <v>2632530</v>
      </c>
      <c r="F27" s="103">
        <f t="shared" si="0"/>
        <v>2.6154330507253227E-3</v>
      </c>
      <c r="G27" s="114">
        <v>20000000</v>
      </c>
      <c r="H27" s="103">
        <f t="shared" si="1"/>
        <v>1.7553437050741721E-2</v>
      </c>
      <c r="I27" s="114">
        <v>23000000</v>
      </c>
      <c r="J27" s="103">
        <f t="shared" si="2"/>
        <v>2.0026121027427079E-2</v>
      </c>
      <c r="K27" s="114">
        <f t="shared" si="7"/>
        <v>3000000</v>
      </c>
      <c r="L27" s="114">
        <f>22420.33*1000+4000</f>
        <v>22424330</v>
      </c>
      <c r="M27" s="103">
        <f t="shared" si="4"/>
        <v>2.2686466041947746E-2</v>
      </c>
      <c r="N27" s="104">
        <f t="shared" si="5"/>
        <v>575670</v>
      </c>
      <c r="O27" s="105">
        <f t="shared" si="6"/>
        <v>0.97497086956521739</v>
      </c>
    </row>
    <row r="28" spans="1:15">
      <c r="A28" s="95"/>
      <c r="B28" s="95"/>
      <c r="C28" s="84"/>
      <c r="D28" s="107" t="s">
        <v>54</v>
      </c>
      <c r="E28" s="108">
        <v>2635830</v>
      </c>
      <c r="F28" s="103">
        <f t="shared" si="0"/>
        <v>2.6187116188963952E-3</v>
      </c>
      <c r="G28" s="109">
        <f>G26+G27</f>
        <v>20000000</v>
      </c>
      <c r="H28" s="103">
        <f t="shared" si="1"/>
        <v>1.7553437050741721E-2</v>
      </c>
      <c r="I28" s="109">
        <f>I27</f>
        <v>23000000</v>
      </c>
      <c r="J28" s="103">
        <f t="shared" si="2"/>
        <v>2.0026121027427079E-2</v>
      </c>
      <c r="K28" s="109">
        <f t="shared" si="7"/>
        <v>3000000</v>
      </c>
      <c r="L28" s="109">
        <f>L26+L27</f>
        <v>22424330</v>
      </c>
      <c r="M28" s="103">
        <f t="shared" si="4"/>
        <v>2.2686466041947746E-2</v>
      </c>
      <c r="N28" s="104">
        <f t="shared" si="5"/>
        <v>575670</v>
      </c>
      <c r="O28" s="105">
        <f t="shared" si="6"/>
        <v>0.97497086956521739</v>
      </c>
    </row>
    <row r="29" spans="1:15">
      <c r="A29" s="95"/>
      <c r="B29" s="95"/>
      <c r="C29" s="86"/>
      <c r="D29" s="115" t="s">
        <v>55</v>
      </c>
      <c r="E29" s="116">
        <v>106520234</v>
      </c>
      <c r="F29" s="103">
        <f t="shared" si="0"/>
        <v>0.10582843902048418</v>
      </c>
      <c r="G29" s="117">
        <f>G25+G28</f>
        <v>292500000</v>
      </c>
      <c r="H29" s="103">
        <f t="shared" si="1"/>
        <v>0.25671901686709764</v>
      </c>
      <c r="I29" s="117">
        <f>I25+I28</f>
        <v>301085000</v>
      </c>
      <c r="J29" s="103">
        <f t="shared" si="2"/>
        <v>0.26215498476273402</v>
      </c>
      <c r="K29" s="117">
        <f t="shared" si="7"/>
        <v>8585000</v>
      </c>
      <c r="L29" s="117">
        <f>SUM(L25+L28)</f>
        <v>198091230</v>
      </c>
      <c r="M29" s="103">
        <f t="shared" si="4"/>
        <v>0.20040687782433902</v>
      </c>
      <c r="N29" s="104">
        <f t="shared" si="5"/>
        <v>102993770</v>
      </c>
      <c r="O29" s="105">
        <f t="shared" si="6"/>
        <v>0.65792460600827007</v>
      </c>
    </row>
    <row r="30" spans="1:15">
      <c r="A30" s="95"/>
      <c r="B30" s="95"/>
      <c r="C30" s="86"/>
      <c r="D30" s="115" t="s">
        <v>56</v>
      </c>
      <c r="E30" s="116">
        <v>1006536947.78</v>
      </c>
      <c r="F30" s="103">
        <f t="shared" si="0"/>
        <v>1</v>
      </c>
      <c r="G30" s="117">
        <f>G22+G29</f>
        <v>1139378000</v>
      </c>
      <c r="H30" s="103">
        <f t="shared" si="1"/>
        <v>1</v>
      </c>
      <c r="I30" s="117">
        <f t="shared" ref="I30:K30" si="8">I22+I29</f>
        <v>1148500000</v>
      </c>
      <c r="J30" s="103">
        <f t="shared" si="2"/>
        <v>1</v>
      </c>
      <c r="K30" s="117">
        <f t="shared" si="8"/>
        <v>9122000</v>
      </c>
      <c r="L30" s="117">
        <f>L22+L29</f>
        <v>988445267.70000005</v>
      </c>
      <c r="M30" s="103">
        <f t="shared" si="4"/>
        <v>1</v>
      </c>
      <c r="N30" s="104">
        <f t="shared" si="5"/>
        <v>160054732.29999995</v>
      </c>
      <c r="O30" s="105">
        <f t="shared" si="6"/>
        <v>0.86064019825859817</v>
      </c>
    </row>
    <row r="31" spans="1:15">
      <c r="A31" s="95"/>
      <c r="B31" s="95"/>
      <c r="C31" s="84"/>
      <c r="D31" s="107" t="s">
        <v>57</v>
      </c>
      <c r="E31" s="108">
        <v>165708651</v>
      </c>
      <c r="F31" s="109"/>
      <c r="G31" s="109"/>
      <c r="H31" s="103"/>
      <c r="I31" s="109"/>
      <c r="J31" s="103"/>
      <c r="K31" s="109"/>
      <c r="L31" s="118"/>
      <c r="M31" s="119"/>
      <c r="N31" s="104"/>
      <c r="O31" s="105"/>
    </row>
    <row r="32" spans="1:15">
      <c r="A32" s="95"/>
      <c r="B32" s="95"/>
      <c r="C32" s="83" t="s">
        <v>65</v>
      </c>
      <c r="D32" s="101" t="s">
        <v>120</v>
      </c>
      <c r="E32" s="108"/>
      <c r="F32" s="109"/>
      <c r="G32" s="109"/>
      <c r="H32" s="103"/>
      <c r="I32" s="109"/>
      <c r="J32" s="103"/>
      <c r="K32" s="109"/>
      <c r="L32" s="120">
        <v>1101164</v>
      </c>
      <c r="M32" s="119"/>
      <c r="N32" s="104">
        <f t="shared" si="5"/>
        <v>-1101164</v>
      </c>
      <c r="O32" s="105"/>
    </row>
    <row r="33" spans="1:15">
      <c r="A33" s="92"/>
      <c r="B33" s="92"/>
      <c r="C33" s="84"/>
      <c r="D33" s="107" t="s">
        <v>58</v>
      </c>
      <c r="E33" s="108">
        <v>226691866</v>
      </c>
      <c r="F33" s="109"/>
      <c r="G33" s="109"/>
      <c r="H33" s="103"/>
      <c r="I33" s="109"/>
      <c r="J33" s="103"/>
      <c r="K33" s="109"/>
      <c r="L33" s="118"/>
      <c r="M33" s="119"/>
      <c r="N33" s="104"/>
      <c r="O33" s="105"/>
    </row>
    <row r="34" spans="1:15">
      <c r="A34" s="92"/>
      <c r="B34" s="92"/>
      <c r="C34" s="83" t="s">
        <v>88</v>
      </c>
      <c r="D34" s="101" t="s">
        <v>121</v>
      </c>
      <c r="E34" s="108"/>
      <c r="F34" s="109"/>
      <c r="G34" s="109"/>
      <c r="H34" s="103"/>
      <c r="I34" s="109"/>
      <c r="J34" s="121"/>
      <c r="K34" s="109"/>
      <c r="L34" s="120">
        <v>114144</v>
      </c>
      <c r="M34" s="122"/>
      <c r="N34" s="104">
        <f t="shared" si="5"/>
        <v>-114144</v>
      </c>
      <c r="O34" s="105"/>
    </row>
    <row r="35" spans="1:15" ht="15" thickBot="1">
      <c r="A35" s="92"/>
      <c r="B35" s="92"/>
      <c r="C35" s="86"/>
      <c r="D35" s="115" t="s">
        <v>59</v>
      </c>
      <c r="E35" s="116">
        <v>1398937464.78</v>
      </c>
      <c r="F35" s="117"/>
      <c r="G35" s="116">
        <f>G22+G29</f>
        <v>1139378000</v>
      </c>
      <c r="H35" s="126">
        <f t="shared" si="1"/>
        <v>1</v>
      </c>
      <c r="I35" s="116">
        <f>I30</f>
        <v>1148500000</v>
      </c>
      <c r="J35" s="126">
        <f>I35/G35</f>
        <v>1.0080061226388433</v>
      </c>
      <c r="K35" s="116"/>
      <c r="L35" s="116">
        <f>L22+L25+L28+L32+L34</f>
        <v>989660575.70000005</v>
      </c>
      <c r="M35" s="116"/>
      <c r="N35" s="116">
        <f t="shared" si="5"/>
        <v>158839424.29999995</v>
      </c>
      <c r="O35" s="126">
        <f>L35/I35</f>
        <v>0.86169836804527644</v>
      </c>
    </row>
    <row r="36" spans="1:15" ht="15" thickTop="1">
      <c r="A36" s="92"/>
      <c r="B36" s="92"/>
      <c r="C36" s="327" t="s">
        <v>60</v>
      </c>
      <c r="D36" s="328"/>
      <c r="E36" s="87"/>
      <c r="F36" s="88"/>
      <c r="G36" s="87"/>
      <c r="H36" s="103"/>
      <c r="I36" s="87"/>
      <c r="J36" s="123"/>
      <c r="K36" s="89"/>
      <c r="L36" s="87"/>
      <c r="M36" s="123"/>
      <c r="N36" s="104"/>
      <c r="O36" s="105"/>
    </row>
    <row r="37" spans="1:15">
      <c r="A37" s="92"/>
      <c r="B37" s="92"/>
      <c r="C37" s="90" t="s">
        <v>61</v>
      </c>
      <c r="D37" s="81" t="s">
        <v>33</v>
      </c>
      <c r="E37" s="76"/>
      <c r="F37" s="77"/>
      <c r="G37" s="76"/>
      <c r="H37" s="103"/>
      <c r="I37" s="76"/>
      <c r="J37" s="124"/>
      <c r="K37" s="82"/>
      <c r="L37" s="76"/>
      <c r="M37" s="124"/>
      <c r="N37" s="104"/>
      <c r="O37" s="105"/>
    </row>
    <row r="38" spans="1:15">
      <c r="A38" s="92"/>
      <c r="B38" s="92"/>
      <c r="C38" s="83"/>
      <c r="D38" s="125" t="s">
        <v>62</v>
      </c>
      <c r="E38" s="117">
        <v>900016713.77999997</v>
      </c>
      <c r="F38" s="117">
        <v>89.4</v>
      </c>
      <c r="G38" s="117">
        <v>846878000</v>
      </c>
      <c r="H38" s="103">
        <f>G38/$G$74</f>
        <v>0.74328098313290236</v>
      </c>
      <c r="I38" s="117">
        <f>SUM(I40:I45)</f>
        <v>847415000</v>
      </c>
      <c r="J38" s="103">
        <f>I38/$I$74</f>
        <v>0.73784501523726598</v>
      </c>
      <c r="K38" s="117">
        <f t="shared" ref="K38:K73" si="9">I38-G38</f>
        <v>537000</v>
      </c>
      <c r="L38" s="117">
        <f>SUM(L40:L45)</f>
        <v>790354040</v>
      </c>
      <c r="M38" s="103">
        <f>L38/$L$74</f>
        <v>0.79959345026290363</v>
      </c>
      <c r="N38" s="104">
        <f t="shared" si="5"/>
        <v>57060960</v>
      </c>
      <c r="O38" s="105">
        <f>L38/I38</f>
        <v>0.93266468023341575</v>
      </c>
    </row>
    <row r="39" spans="1:15">
      <c r="A39" s="92"/>
      <c r="B39" s="92"/>
      <c r="C39" s="83" t="s">
        <v>63</v>
      </c>
      <c r="D39" s="127" t="s">
        <v>64</v>
      </c>
      <c r="E39" s="102"/>
      <c r="F39" s="104"/>
      <c r="G39" s="104"/>
      <c r="H39" s="103">
        <f t="shared" ref="H39:H74" si="10">G39/$G$74</f>
        <v>0</v>
      </c>
      <c r="I39" s="104"/>
      <c r="J39" s="103">
        <f t="shared" ref="J39:J74" si="11">I39/$I$74</f>
        <v>0</v>
      </c>
      <c r="K39" s="104"/>
      <c r="L39" s="102"/>
      <c r="M39" s="103">
        <f t="shared" ref="M39:M73" si="12">L39/$L$74</f>
        <v>0</v>
      </c>
      <c r="N39" s="104">
        <f t="shared" si="5"/>
        <v>0</v>
      </c>
      <c r="O39" s="105">
        <v>0</v>
      </c>
    </row>
    <row r="40" spans="1:15">
      <c r="A40" s="92"/>
      <c r="B40" s="92"/>
      <c r="C40" s="83" t="s">
        <v>65</v>
      </c>
      <c r="D40" s="127" t="s">
        <v>66</v>
      </c>
      <c r="E40" s="104">
        <v>388345549.63999999</v>
      </c>
      <c r="F40" s="104">
        <v>38.6</v>
      </c>
      <c r="G40" s="104">
        <v>337859000</v>
      </c>
      <c r="H40" s="103">
        <f t="shared" si="10"/>
        <v>0.29652933442632734</v>
      </c>
      <c r="I40" s="104">
        <v>381206154</v>
      </c>
      <c r="J40" s="103">
        <f t="shared" si="11"/>
        <v>0.33191654680017413</v>
      </c>
      <c r="K40" s="104">
        <f>I40-G40</f>
        <v>43347154</v>
      </c>
      <c r="L40" s="104">
        <v>372614359</v>
      </c>
      <c r="M40" s="103">
        <f t="shared" si="12"/>
        <v>0.37697030172745144</v>
      </c>
      <c r="N40" s="104">
        <f t="shared" si="5"/>
        <v>8591795</v>
      </c>
      <c r="O40" s="105">
        <f t="shared" ref="O40:O74" si="13">L40/I40</f>
        <v>0.97746155220778519</v>
      </c>
    </row>
    <row r="41" spans="1:15">
      <c r="A41" s="92"/>
      <c r="B41" s="92"/>
      <c r="C41" s="83" t="s">
        <v>67</v>
      </c>
      <c r="D41" s="127" t="s">
        <v>68</v>
      </c>
      <c r="E41" s="104">
        <v>15449586.279999999</v>
      </c>
      <c r="F41" s="104">
        <v>1.5</v>
      </c>
      <c r="G41" s="104">
        <v>14234000</v>
      </c>
      <c r="H41" s="103">
        <f t="shared" si="10"/>
        <v>1.2492781149012883E-2</v>
      </c>
      <c r="I41" s="104">
        <v>17538528</v>
      </c>
      <c r="J41" s="103">
        <f t="shared" si="11"/>
        <v>1.5270812363952982E-2</v>
      </c>
      <c r="K41" s="104">
        <f t="shared" ref="K41:K47" si="14">I41-G41</f>
        <v>3304528</v>
      </c>
      <c r="L41" s="104">
        <v>16101191</v>
      </c>
      <c r="M41" s="103">
        <f t="shared" si="12"/>
        <v>1.6289417417328582E-2</v>
      </c>
      <c r="N41" s="104">
        <f t="shared" si="5"/>
        <v>1437337</v>
      </c>
      <c r="O41" s="105">
        <f t="shared" si="13"/>
        <v>0.91804688512057564</v>
      </c>
    </row>
    <row r="42" spans="1:15">
      <c r="A42" s="92"/>
      <c r="B42" s="92"/>
      <c r="C42" s="83" t="s">
        <v>69</v>
      </c>
      <c r="D42" s="127" t="s">
        <v>70</v>
      </c>
      <c r="E42" s="104">
        <v>225227333.86000001</v>
      </c>
      <c r="F42" s="104">
        <v>22.4</v>
      </c>
      <c r="G42" s="104">
        <v>206136000</v>
      </c>
      <c r="H42" s="103">
        <f t="shared" si="10"/>
        <v>0.18091976499458476</v>
      </c>
      <c r="I42" s="104">
        <v>244283318</v>
      </c>
      <c r="J42" s="103">
        <f t="shared" si="11"/>
        <v>0.21269770831519372</v>
      </c>
      <c r="K42" s="104">
        <f t="shared" si="14"/>
        <v>38147318</v>
      </c>
      <c r="L42" s="104">
        <v>237823862</v>
      </c>
      <c r="M42" s="103">
        <f t="shared" si="12"/>
        <v>0.24060407456312699</v>
      </c>
      <c r="N42" s="104">
        <f t="shared" si="5"/>
        <v>6459456</v>
      </c>
      <c r="O42" s="105">
        <f t="shared" si="13"/>
        <v>0.97355752307245147</v>
      </c>
    </row>
    <row r="43" spans="1:15">
      <c r="A43" s="92"/>
      <c r="B43" s="92"/>
      <c r="C43" s="83" t="s">
        <v>71</v>
      </c>
      <c r="D43" s="127" t="s">
        <v>72</v>
      </c>
      <c r="E43" s="104">
        <v>222892064</v>
      </c>
      <c r="F43" s="104">
        <v>22.1</v>
      </c>
      <c r="G43" s="104">
        <v>170139000</v>
      </c>
      <c r="H43" s="103">
        <f t="shared" si="10"/>
        <v>0.14932621131880727</v>
      </c>
      <c r="I43" s="104">
        <v>177883000</v>
      </c>
      <c r="J43" s="103">
        <f t="shared" si="11"/>
        <v>0.15488289072703526</v>
      </c>
      <c r="K43" s="104">
        <f t="shared" si="14"/>
        <v>7744000</v>
      </c>
      <c r="L43" s="104">
        <v>153023797</v>
      </c>
      <c r="M43" s="103">
        <f t="shared" si="12"/>
        <v>0.15481267839860749</v>
      </c>
      <c r="N43" s="104">
        <f t="shared" si="5"/>
        <v>24859203</v>
      </c>
      <c r="O43" s="105">
        <f t="shared" si="13"/>
        <v>0.86024969783509386</v>
      </c>
    </row>
    <row r="44" spans="1:15">
      <c r="A44" s="92"/>
      <c r="B44" s="92"/>
      <c r="C44" s="83" t="s">
        <v>73</v>
      </c>
      <c r="D44" s="127" t="s">
        <v>74</v>
      </c>
      <c r="E44" s="104">
        <v>48102180</v>
      </c>
      <c r="F44" s="104">
        <v>4.8</v>
      </c>
      <c r="G44" s="104">
        <v>113000000</v>
      </c>
      <c r="H44" s="103">
        <f t="shared" si="10"/>
        <v>9.9176919336690719E-2</v>
      </c>
      <c r="I44" s="104">
        <v>22544000</v>
      </c>
      <c r="J44" s="103">
        <f t="shared" si="11"/>
        <v>1.962908141053548E-2</v>
      </c>
      <c r="K44" s="104">
        <f t="shared" si="14"/>
        <v>-90456000</v>
      </c>
      <c r="L44" s="104">
        <v>7350000</v>
      </c>
      <c r="M44" s="103">
        <f t="shared" si="12"/>
        <v>7.4359230952148253E-3</v>
      </c>
      <c r="N44" s="104">
        <f t="shared" si="5"/>
        <v>15194000</v>
      </c>
      <c r="O44" s="105">
        <f t="shared" si="13"/>
        <v>0.32602909865152591</v>
      </c>
    </row>
    <row r="45" spans="1:15">
      <c r="A45" s="92"/>
      <c r="B45" s="92"/>
      <c r="C45" s="83" t="s">
        <v>75</v>
      </c>
      <c r="D45" s="127" t="s">
        <v>76</v>
      </c>
      <c r="E45" s="104">
        <v>0</v>
      </c>
      <c r="F45" s="104">
        <v>0</v>
      </c>
      <c r="G45" s="104">
        <v>5510000</v>
      </c>
      <c r="H45" s="103">
        <f t="shared" si="10"/>
        <v>4.8359719074793439E-3</v>
      </c>
      <c r="I45" s="104">
        <v>3960000</v>
      </c>
      <c r="J45" s="103">
        <f t="shared" si="11"/>
        <v>3.4479756203744014E-3</v>
      </c>
      <c r="K45" s="104">
        <f t="shared" si="14"/>
        <v>-1550000</v>
      </c>
      <c r="L45" s="104">
        <v>3440831</v>
      </c>
      <c r="M45" s="103">
        <f t="shared" si="12"/>
        <v>3.4810550611743024E-3</v>
      </c>
      <c r="N45" s="104">
        <f t="shared" si="5"/>
        <v>519169</v>
      </c>
      <c r="O45" s="105">
        <f t="shared" si="13"/>
        <v>0.86889671717171713</v>
      </c>
    </row>
    <row r="46" spans="1:15">
      <c r="A46" s="95"/>
      <c r="B46" s="95"/>
      <c r="C46" s="83"/>
      <c r="D46" s="127"/>
      <c r="E46" s="104"/>
      <c r="F46" s="104"/>
      <c r="G46" s="104"/>
      <c r="H46" s="103">
        <f t="shared" si="10"/>
        <v>0</v>
      </c>
      <c r="I46" s="104"/>
      <c r="J46" s="103">
        <f t="shared" si="11"/>
        <v>0</v>
      </c>
      <c r="K46" s="104"/>
      <c r="L46" s="104"/>
      <c r="M46" s="103">
        <f t="shared" si="12"/>
        <v>0</v>
      </c>
      <c r="N46" s="104">
        <f t="shared" si="5"/>
        <v>0</v>
      </c>
      <c r="O46" s="105"/>
    </row>
    <row r="47" spans="1:15">
      <c r="A47" s="92"/>
      <c r="B47" s="92"/>
      <c r="C47" s="83"/>
      <c r="D47" s="125" t="s">
        <v>77</v>
      </c>
      <c r="E47" s="117">
        <f>SUM(E65,E73)</f>
        <v>103884404</v>
      </c>
      <c r="F47" s="117">
        <v>10.6</v>
      </c>
      <c r="G47" s="117">
        <f>SUM(G65+G73)</f>
        <v>292500000</v>
      </c>
      <c r="H47" s="103">
        <f t="shared" si="10"/>
        <v>0.25671901686709764</v>
      </c>
      <c r="I47" s="117">
        <f>I65+I73</f>
        <v>301085000</v>
      </c>
      <c r="J47" s="103">
        <f t="shared" si="11"/>
        <v>0.26215498476273402</v>
      </c>
      <c r="K47" s="104">
        <f t="shared" si="14"/>
        <v>8585000</v>
      </c>
      <c r="L47" s="117">
        <f>SUM(L65+L73)</f>
        <v>198090825</v>
      </c>
      <c r="M47" s="103">
        <f t="shared" si="12"/>
        <v>0.20040654973709637</v>
      </c>
      <c r="N47" s="104">
        <f t="shared" si="5"/>
        <v>102994175</v>
      </c>
      <c r="O47" s="105">
        <f t="shared" si="13"/>
        <v>0.65792326087317532</v>
      </c>
    </row>
    <row r="48" spans="1:15">
      <c r="A48" s="92"/>
      <c r="B48" s="92"/>
      <c r="C48" s="83" t="s">
        <v>63</v>
      </c>
      <c r="D48" s="127" t="s">
        <v>64</v>
      </c>
      <c r="E48" s="104"/>
      <c r="F48" s="104"/>
      <c r="G48" s="104"/>
      <c r="H48" s="103">
        <f t="shared" si="10"/>
        <v>0</v>
      </c>
      <c r="I48" s="104"/>
      <c r="J48" s="103">
        <f t="shared" si="11"/>
        <v>0</v>
      </c>
      <c r="K48" s="104">
        <f t="shared" si="9"/>
        <v>0</v>
      </c>
      <c r="L48" s="104"/>
      <c r="M48" s="103">
        <f t="shared" si="12"/>
        <v>0</v>
      </c>
      <c r="N48" s="104">
        <f t="shared" si="5"/>
        <v>0</v>
      </c>
      <c r="O48" s="105"/>
    </row>
    <row r="49" spans="1:15">
      <c r="A49" s="95"/>
      <c r="B49" s="95"/>
      <c r="C49" s="83" t="s">
        <v>78</v>
      </c>
      <c r="D49" s="127" t="s">
        <v>79</v>
      </c>
      <c r="E49" s="104">
        <v>0</v>
      </c>
      <c r="F49" s="104">
        <v>0</v>
      </c>
      <c r="G49" s="104">
        <v>8154000</v>
      </c>
      <c r="H49" s="103">
        <f t="shared" si="10"/>
        <v>7.156536285587399E-3</v>
      </c>
      <c r="I49" s="129"/>
      <c r="J49" s="103">
        <f t="shared" si="11"/>
        <v>0</v>
      </c>
      <c r="K49" s="104">
        <f>I49-G49</f>
        <v>-8154000</v>
      </c>
      <c r="L49" s="104">
        <v>0</v>
      </c>
      <c r="M49" s="103">
        <f t="shared" si="12"/>
        <v>0</v>
      </c>
      <c r="N49" s="104">
        <f t="shared" si="5"/>
        <v>0</v>
      </c>
      <c r="O49" s="105"/>
    </row>
    <row r="50" spans="1:15">
      <c r="A50" s="95"/>
      <c r="B50" s="95"/>
      <c r="C50" s="83" t="s">
        <v>80</v>
      </c>
      <c r="D50" s="127" t="s">
        <v>81</v>
      </c>
      <c r="E50" s="104">
        <v>0</v>
      </c>
      <c r="F50" s="104">
        <v>0</v>
      </c>
      <c r="G50" s="104">
        <v>30000000</v>
      </c>
      <c r="H50" s="103">
        <f t="shared" si="10"/>
        <v>2.6330155576112582E-2</v>
      </c>
      <c r="I50" s="104">
        <v>29834000</v>
      </c>
      <c r="J50" s="103">
        <f t="shared" si="11"/>
        <v>2.597649107531563E-2</v>
      </c>
      <c r="K50" s="104">
        <f t="shared" si="9"/>
        <v>-166000</v>
      </c>
      <c r="L50" s="104">
        <v>5637600</v>
      </c>
      <c r="M50" s="103">
        <f t="shared" si="12"/>
        <v>5.7035047675623261E-3</v>
      </c>
      <c r="N50" s="104">
        <f t="shared" si="5"/>
        <v>24196400</v>
      </c>
      <c r="O50" s="105">
        <f t="shared" si="13"/>
        <v>0.18896560970704565</v>
      </c>
    </row>
    <row r="51" spans="1:15">
      <c r="A51" s="95"/>
      <c r="B51" s="95"/>
      <c r="C51" s="83" t="s">
        <v>82</v>
      </c>
      <c r="D51" s="127" t="s">
        <v>83</v>
      </c>
      <c r="E51" s="104">
        <v>14380000</v>
      </c>
      <c r="F51" s="104">
        <v>1.4</v>
      </c>
      <c r="G51" s="104">
        <v>36900000</v>
      </c>
      <c r="H51" s="103">
        <f t="shared" si="10"/>
        <v>3.2386091358618474E-2</v>
      </c>
      <c r="I51" s="104">
        <v>36900000</v>
      </c>
      <c r="J51" s="103">
        <f t="shared" si="11"/>
        <v>3.212886373530692E-2</v>
      </c>
      <c r="K51" s="104">
        <f t="shared" si="9"/>
        <v>0</v>
      </c>
      <c r="L51" s="104">
        <v>36900000</v>
      </c>
      <c r="M51" s="103">
        <f t="shared" si="12"/>
        <v>3.7331369008629531E-2</v>
      </c>
      <c r="N51" s="104">
        <f t="shared" si="5"/>
        <v>0</v>
      </c>
      <c r="O51" s="105">
        <f t="shared" si="13"/>
        <v>1</v>
      </c>
    </row>
    <row r="52" spans="1:15">
      <c r="A52" s="95"/>
      <c r="B52" s="95"/>
      <c r="C52" s="83" t="s">
        <v>84</v>
      </c>
      <c r="D52" s="127" t="s">
        <v>85</v>
      </c>
      <c r="E52" s="104">
        <v>0</v>
      </c>
      <c r="F52" s="104">
        <v>0</v>
      </c>
      <c r="G52" s="104">
        <v>12846313</v>
      </c>
      <c r="H52" s="103">
        <f t="shared" si="10"/>
        <v>1.1274847328981251E-2</v>
      </c>
      <c r="I52" s="104">
        <v>12846313</v>
      </c>
      <c r="J52" s="103">
        <f t="shared" si="11"/>
        <v>1.1185296473661297E-2</v>
      </c>
      <c r="K52" s="104">
        <f t="shared" si="9"/>
        <v>0</v>
      </c>
      <c r="L52" s="104">
        <v>3303672</v>
      </c>
      <c r="M52" s="103">
        <f t="shared" si="12"/>
        <v>3.3422926426958572E-3</v>
      </c>
      <c r="N52" s="104">
        <f t="shared" si="5"/>
        <v>9542641</v>
      </c>
      <c r="O52" s="105">
        <f t="shared" si="13"/>
        <v>0.25716888573398455</v>
      </c>
    </row>
    <row r="53" spans="1:15">
      <c r="A53" s="95"/>
      <c r="B53" s="95"/>
      <c r="C53" s="83" t="s">
        <v>86</v>
      </c>
      <c r="D53" s="127" t="s">
        <v>87</v>
      </c>
      <c r="E53" s="104">
        <v>2800000</v>
      </c>
      <c r="F53" s="104">
        <v>0.3</v>
      </c>
      <c r="G53" s="104">
        <v>11054000</v>
      </c>
      <c r="H53" s="103">
        <f t="shared" si="10"/>
        <v>9.7017846579449483E-3</v>
      </c>
      <c r="I53" s="104">
        <v>10769091</v>
      </c>
      <c r="J53" s="103">
        <f t="shared" si="11"/>
        <v>9.3766573791902487E-3</v>
      </c>
      <c r="K53" s="104">
        <f t="shared" si="9"/>
        <v>-284909</v>
      </c>
      <c r="L53" s="104">
        <v>9919623</v>
      </c>
      <c r="M53" s="103">
        <f t="shared" si="12"/>
        <v>1.0035585545785602E-2</v>
      </c>
      <c r="N53" s="104">
        <f t="shared" si="5"/>
        <v>849468</v>
      </c>
      <c r="O53" s="105">
        <f t="shared" si="13"/>
        <v>0.9211198048191811</v>
      </c>
    </row>
    <row r="54" spans="1:15">
      <c r="A54" s="95"/>
      <c r="B54" s="95"/>
      <c r="C54" s="83" t="s">
        <v>88</v>
      </c>
      <c r="D54" s="127" t="s">
        <v>89</v>
      </c>
      <c r="E54" s="104">
        <v>1965425</v>
      </c>
      <c r="F54" s="104">
        <v>0.2</v>
      </c>
      <c r="G54" s="104">
        <v>173545687</v>
      </c>
      <c r="H54" s="103">
        <f t="shared" si="10"/>
        <v>0.15231616460911129</v>
      </c>
      <c r="I54" s="104">
        <v>106260819</v>
      </c>
      <c r="J54" s="103">
        <f t="shared" si="11"/>
        <v>9.2521392250761864E-2</v>
      </c>
      <c r="K54" s="104">
        <f>I54-G54</f>
        <v>-67284868</v>
      </c>
      <c r="L54" s="104">
        <v>85372645</v>
      </c>
      <c r="M54" s="103">
        <f t="shared" si="12"/>
        <v>8.6370669748989992E-2</v>
      </c>
      <c r="N54" s="104">
        <f t="shared" si="5"/>
        <v>20888174</v>
      </c>
      <c r="O54" s="105">
        <f t="shared" si="13"/>
        <v>0.80342543755473972</v>
      </c>
    </row>
    <row r="55" spans="1:15">
      <c r="A55" s="95"/>
      <c r="B55" s="95"/>
      <c r="C55" s="83" t="s">
        <v>96</v>
      </c>
      <c r="D55" s="127" t="s">
        <v>97</v>
      </c>
      <c r="E55" s="104"/>
      <c r="F55" s="104"/>
      <c r="G55" s="104"/>
      <c r="H55" s="103">
        <f t="shared" si="10"/>
        <v>0</v>
      </c>
      <c r="I55" s="104">
        <v>5000000</v>
      </c>
      <c r="J55" s="103">
        <f t="shared" si="11"/>
        <v>4.3535045711797999E-3</v>
      </c>
      <c r="K55" s="104">
        <f>I55-G55</f>
        <v>5000000</v>
      </c>
      <c r="L55" s="104">
        <v>0</v>
      </c>
      <c r="M55" s="103">
        <f t="shared" si="12"/>
        <v>0</v>
      </c>
      <c r="N55" s="104">
        <f t="shared" si="5"/>
        <v>5000000</v>
      </c>
      <c r="O55" s="105">
        <f t="shared" si="13"/>
        <v>0</v>
      </c>
    </row>
    <row r="56" spans="1:15" ht="18.75">
      <c r="A56" s="95"/>
      <c r="B56" s="95"/>
      <c r="C56" s="83" t="s">
        <v>88</v>
      </c>
      <c r="D56" s="127" t="s">
        <v>99</v>
      </c>
      <c r="E56" s="104"/>
      <c r="F56" s="104"/>
      <c r="G56" s="104"/>
      <c r="H56" s="103">
        <f t="shared" si="10"/>
        <v>0</v>
      </c>
      <c r="I56" s="104">
        <v>5681000</v>
      </c>
      <c r="J56" s="103">
        <f t="shared" si="11"/>
        <v>4.9464518937744886E-3</v>
      </c>
      <c r="K56" s="104">
        <f t="shared" si="9"/>
        <v>5681000</v>
      </c>
      <c r="L56" s="104">
        <v>5616841</v>
      </c>
      <c r="M56" s="103">
        <f t="shared" si="12"/>
        <v>5.6825030903468752E-3</v>
      </c>
      <c r="N56" s="104">
        <f t="shared" si="5"/>
        <v>64159</v>
      </c>
      <c r="O56" s="105">
        <f t="shared" si="13"/>
        <v>0.9887063897201197</v>
      </c>
    </row>
    <row r="57" spans="1:15" ht="18.75">
      <c r="A57" s="95"/>
      <c r="B57" s="95"/>
      <c r="C57" s="83" t="s">
        <v>88</v>
      </c>
      <c r="D57" s="127" t="s">
        <v>99</v>
      </c>
      <c r="E57" s="104"/>
      <c r="F57" s="104"/>
      <c r="G57" s="104"/>
      <c r="H57" s="103">
        <f t="shared" si="10"/>
        <v>0</v>
      </c>
      <c r="I57" s="104">
        <v>5748777</v>
      </c>
      <c r="J57" s="103">
        <f t="shared" si="11"/>
        <v>5.0054653896386588E-3</v>
      </c>
      <c r="K57" s="104">
        <f>I57-G57</f>
        <v>5748777</v>
      </c>
      <c r="L57" s="104">
        <v>4805240</v>
      </c>
      <c r="M57" s="103">
        <f t="shared" si="12"/>
        <v>4.8614142985102162E-3</v>
      </c>
      <c r="N57" s="104">
        <f t="shared" si="5"/>
        <v>943537</v>
      </c>
      <c r="O57" s="105">
        <f t="shared" si="13"/>
        <v>0.83587169931969874</v>
      </c>
    </row>
    <row r="58" spans="1:15">
      <c r="A58" s="95"/>
      <c r="B58" s="95"/>
      <c r="C58" s="83" t="s">
        <v>88</v>
      </c>
      <c r="D58" s="127" t="s">
        <v>110</v>
      </c>
      <c r="E58" s="104"/>
      <c r="F58" s="104"/>
      <c r="G58" s="104"/>
      <c r="H58" s="103">
        <f t="shared" si="10"/>
        <v>0</v>
      </c>
      <c r="I58" s="104">
        <v>11000000</v>
      </c>
      <c r="J58" s="103">
        <f t="shared" si="11"/>
        <v>9.5777100565955595E-3</v>
      </c>
      <c r="K58" s="104">
        <f t="shared" si="9"/>
        <v>11000000</v>
      </c>
      <c r="L58" s="104">
        <v>0</v>
      </c>
      <c r="M58" s="103">
        <f t="shared" si="12"/>
        <v>0</v>
      </c>
      <c r="N58" s="104">
        <f t="shared" si="5"/>
        <v>11000000</v>
      </c>
      <c r="O58" s="105">
        <f t="shared" si="13"/>
        <v>0</v>
      </c>
    </row>
    <row r="59" spans="1:15">
      <c r="A59" s="95"/>
      <c r="B59" s="95"/>
      <c r="C59" s="83" t="s">
        <v>112</v>
      </c>
      <c r="D59" s="127" t="s">
        <v>111</v>
      </c>
      <c r="E59" s="104"/>
      <c r="F59" s="104"/>
      <c r="G59" s="104"/>
      <c r="H59" s="103">
        <f t="shared" si="10"/>
        <v>0</v>
      </c>
      <c r="I59" s="104">
        <v>190000</v>
      </c>
      <c r="J59" s="103">
        <f t="shared" si="11"/>
        <v>1.6543317370483238E-4</v>
      </c>
      <c r="K59" s="104">
        <f t="shared" si="9"/>
        <v>190000</v>
      </c>
      <c r="L59" s="104">
        <v>189000</v>
      </c>
      <c r="M59" s="103">
        <f t="shared" si="12"/>
        <v>1.9120945101980979E-4</v>
      </c>
      <c r="N59" s="104">
        <f t="shared" si="5"/>
        <v>1000</v>
      </c>
      <c r="O59" s="105">
        <f t="shared" si="13"/>
        <v>0.99473684210526314</v>
      </c>
    </row>
    <row r="60" spans="1:15">
      <c r="A60" s="95"/>
      <c r="B60" s="95"/>
      <c r="C60" s="83" t="s">
        <v>90</v>
      </c>
      <c r="D60" s="127" t="s">
        <v>98</v>
      </c>
      <c r="E60" s="104"/>
      <c r="F60" s="104"/>
      <c r="G60" s="104"/>
      <c r="H60" s="103">
        <f t="shared" si="10"/>
        <v>0</v>
      </c>
      <c r="I60" s="104">
        <v>51000</v>
      </c>
      <c r="J60" s="103">
        <f t="shared" si="11"/>
        <v>4.440574662603396E-5</v>
      </c>
      <c r="K60" s="104">
        <f t="shared" si="9"/>
        <v>51000</v>
      </c>
      <c r="L60" s="104">
        <v>50396</v>
      </c>
      <c r="M60" s="103">
        <f t="shared" si="12"/>
        <v>5.0985140177747801E-5</v>
      </c>
      <c r="N60" s="104">
        <f t="shared" si="5"/>
        <v>604</v>
      </c>
      <c r="O60" s="105">
        <f t="shared" si="13"/>
        <v>0.98815686274509806</v>
      </c>
    </row>
    <row r="61" spans="1:15">
      <c r="A61" s="95"/>
      <c r="B61" s="95"/>
      <c r="C61" s="83" t="s">
        <v>113</v>
      </c>
      <c r="D61" s="127" t="s">
        <v>114</v>
      </c>
      <c r="E61" s="104"/>
      <c r="F61" s="104"/>
      <c r="G61" s="104"/>
      <c r="H61" s="103">
        <f t="shared" si="10"/>
        <v>0</v>
      </c>
      <c r="I61" s="104">
        <v>10217647</v>
      </c>
      <c r="J61" s="103">
        <f t="shared" si="11"/>
        <v>8.8965145842403136E-3</v>
      </c>
      <c r="K61" s="104"/>
      <c r="L61" s="104">
        <v>0</v>
      </c>
      <c r="M61" s="103">
        <f t="shared" si="12"/>
        <v>0</v>
      </c>
      <c r="N61" s="104">
        <f t="shared" si="5"/>
        <v>10217647</v>
      </c>
      <c r="O61" s="105">
        <f t="shared" si="13"/>
        <v>0</v>
      </c>
    </row>
    <row r="62" spans="1:15">
      <c r="A62" s="95"/>
      <c r="B62" s="95"/>
      <c r="C62" s="83" t="s">
        <v>116</v>
      </c>
      <c r="D62" s="127" t="s">
        <v>115</v>
      </c>
      <c r="E62" s="104"/>
      <c r="F62" s="104"/>
      <c r="G62" s="104"/>
      <c r="H62" s="103">
        <f t="shared" si="10"/>
        <v>0</v>
      </c>
      <c r="I62" s="104">
        <v>10000000</v>
      </c>
      <c r="J62" s="103">
        <f t="shared" si="11"/>
        <v>8.7070091423595997E-3</v>
      </c>
      <c r="K62" s="104"/>
      <c r="L62" s="104">
        <v>0</v>
      </c>
      <c r="M62" s="103">
        <f t="shared" si="12"/>
        <v>0</v>
      </c>
      <c r="N62" s="104">
        <f t="shared" si="5"/>
        <v>10000000</v>
      </c>
      <c r="O62" s="105">
        <f t="shared" si="13"/>
        <v>0</v>
      </c>
    </row>
    <row r="63" spans="1:15">
      <c r="A63" s="95"/>
      <c r="B63" s="95"/>
      <c r="C63" s="83" t="s">
        <v>117</v>
      </c>
      <c r="D63" s="127" t="s">
        <v>118</v>
      </c>
      <c r="E63" s="104"/>
      <c r="F63" s="104"/>
      <c r="G63" s="104"/>
      <c r="H63" s="103">
        <f t="shared" si="10"/>
        <v>0</v>
      </c>
      <c r="I63" s="104">
        <v>782353</v>
      </c>
      <c r="J63" s="103">
        <f t="shared" si="11"/>
        <v>6.8119547235524595E-4</v>
      </c>
      <c r="K63" s="104"/>
      <c r="L63" s="104">
        <v>778813</v>
      </c>
      <c r="M63" s="103">
        <f t="shared" si="12"/>
        <v>7.8791749300048208E-4</v>
      </c>
      <c r="N63" s="104">
        <f t="shared" si="5"/>
        <v>3540</v>
      </c>
      <c r="O63" s="105">
        <f t="shared" si="13"/>
        <v>0.99547518831013626</v>
      </c>
    </row>
    <row r="64" spans="1:15">
      <c r="A64" s="95"/>
      <c r="B64" s="95"/>
      <c r="C64" s="83" t="s">
        <v>113</v>
      </c>
      <c r="D64" s="127" t="s">
        <v>119</v>
      </c>
      <c r="E64" s="104"/>
      <c r="F64" s="104"/>
      <c r="G64" s="104"/>
      <c r="H64" s="103">
        <f t="shared" si="10"/>
        <v>0</v>
      </c>
      <c r="I64" s="104">
        <v>32804000</v>
      </c>
      <c r="J64" s="103">
        <f t="shared" si="11"/>
        <v>2.8562472790596431E-2</v>
      </c>
      <c r="K64" s="104"/>
      <c r="L64" s="104">
        <v>23093066</v>
      </c>
      <c r="M64" s="103">
        <f t="shared" si="12"/>
        <v>2.3363028953567379E-2</v>
      </c>
      <c r="N64" s="104">
        <f t="shared" si="5"/>
        <v>9710934</v>
      </c>
      <c r="O64" s="105">
        <f t="shared" si="13"/>
        <v>0.70397104011705891</v>
      </c>
    </row>
    <row r="65" spans="1:15">
      <c r="A65" s="95"/>
      <c r="B65" s="95"/>
      <c r="C65" s="83"/>
      <c r="D65" s="130" t="s">
        <v>53</v>
      </c>
      <c r="E65" s="109">
        <v>103884404</v>
      </c>
      <c r="F65" s="109">
        <v>10.3</v>
      </c>
      <c r="G65" s="109">
        <v>272500000</v>
      </c>
      <c r="H65" s="103">
        <f t="shared" si="10"/>
        <v>0.23916557981635594</v>
      </c>
      <c r="I65" s="109">
        <f>SUM(I49:I64)</f>
        <v>278085000</v>
      </c>
      <c r="J65" s="103">
        <f t="shared" si="11"/>
        <v>0.24212886373530693</v>
      </c>
      <c r="K65" s="104">
        <f>I65-G65</f>
        <v>5585000</v>
      </c>
      <c r="L65" s="109">
        <f>SUM(L49:L64)</f>
        <v>175666896</v>
      </c>
      <c r="M65" s="103">
        <f t="shared" si="12"/>
        <v>0.17772048014028582</v>
      </c>
      <c r="N65" s="104">
        <f t="shared" si="5"/>
        <v>102418104</v>
      </c>
      <c r="O65" s="105">
        <f t="shared" si="13"/>
        <v>0.63170216300771342</v>
      </c>
    </row>
    <row r="66" spans="1:15">
      <c r="A66" s="95"/>
      <c r="B66" s="95"/>
      <c r="C66" s="83" t="s">
        <v>63</v>
      </c>
      <c r="D66" s="127" t="s">
        <v>64</v>
      </c>
      <c r="E66" s="104"/>
      <c r="F66" s="104"/>
      <c r="G66" s="104"/>
      <c r="H66" s="103">
        <f t="shared" si="10"/>
        <v>0</v>
      </c>
      <c r="I66" s="104">
        <v>0</v>
      </c>
      <c r="J66" s="103">
        <f t="shared" si="11"/>
        <v>0</v>
      </c>
      <c r="K66" s="104">
        <f t="shared" si="9"/>
        <v>0</v>
      </c>
      <c r="L66" s="104">
        <v>0</v>
      </c>
      <c r="M66" s="103">
        <f t="shared" si="12"/>
        <v>0</v>
      </c>
      <c r="N66" s="104">
        <f t="shared" si="5"/>
        <v>0</v>
      </c>
      <c r="O66" s="105"/>
    </row>
    <row r="67" spans="1:15">
      <c r="A67" s="95"/>
      <c r="B67" s="95"/>
      <c r="C67" s="83" t="s">
        <v>91</v>
      </c>
      <c r="D67" s="127" t="s">
        <v>92</v>
      </c>
      <c r="E67" s="104"/>
      <c r="F67" s="104"/>
      <c r="G67" s="104"/>
      <c r="H67" s="103">
        <f t="shared" si="10"/>
        <v>0</v>
      </c>
      <c r="I67" s="104">
        <v>0</v>
      </c>
      <c r="J67" s="103">
        <f t="shared" si="11"/>
        <v>0</v>
      </c>
      <c r="K67" s="104">
        <f t="shared" si="9"/>
        <v>0</v>
      </c>
      <c r="L67" s="104">
        <v>3600</v>
      </c>
      <c r="M67" s="103">
        <f t="shared" si="12"/>
        <v>3.6420847813297101E-6</v>
      </c>
      <c r="N67" s="104">
        <f t="shared" si="5"/>
        <v>-3600</v>
      </c>
      <c r="O67" s="105"/>
    </row>
    <row r="68" spans="1:15">
      <c r="A68" s="95"/>
      <c r="B68" s="95"/>
      <c r="C68" s="83" t="s">
        <v>104</v>
      </c>
      <c r="D68" s="127" t="s">
        <v>100</v>
      </c>
      <c r="E68" s="104"/>
      <c r="F68" s="104"/>
      <c r="G68" s="104">
        <v>2000000</v>
      </c>
      <c r="H68" s="103">
        <f t="shared" si="10"/>
        <v>1.7553437050741721E-3</v>
      </c>
      <c r="I68" s="104">
        <v>5000000</v>
      </c>
      <c r="J68" s="103">
        <f t="shared" si="11"/>
        <v>4.3535045711797999E-3</v>
      </c>
      <c r="K68" s="104">
        <f t="shared" si="9"/>
        <v>3000000</v>
      </c>
      <c r="L68" s="104">
        <v>0</v>
      </c>
      <c r="M68" s="103">
        <f t="shared" si="12"/>
        <v>0</v>
      </c>
      <c r="N68" s="104">
        <f t="shared" si="5"/>
        <v>5000000</v>
      </c>
      <c r="O68" s="105">
        <f t="shared" si="13"/>
        <v>0</v>
      </c>
    </row>
    <row r="69" spans="1:15">
      <c r="A69" s="95"/>
      <c r="B69" s="95"/>
      <c r="C69" s="83" t="s">
        <v>105</v>
      </c>
      <c r="D69" s="127" t="s">
        <v>101</v>
      </c>
      <c r="E69" s="104"/>
      <c r="F69" s="104"/>
      <c r="G69" s="104">
        <v>579680</v>
      </c>
      <c r="H69" s="103">
        <f t="shared" si="10"/>
        <v>5.0876881947869805E-4</v>
      </c>
      <c r="I69" s="104">
        <v>579680</v>
      </c>
      <c r="J69" s="103">
        <f t="shared" si="11"/>
        <v>5.0472790596430125E-4</v>
      </c>
      <c r="K69" s="104">
        <f t="shared" si="9"/>
        <v>0</v>
      </c>
      <c r="L69" s="104">
        <v>652265</v>
      </c>
      <c r="M69" s="103">
        <f t="shared" si="12"/>
        <v>6.5989011941500653E-4</v>
      </c>
      <c r="N69" s="104">
        <f t="shared" si="5"/>
        <v>-72585</v>
      </c>
      <c r="O69" s="105">
        <f t="shared" si="13"/>
        <v>1.1252156362130832</v>
      </c>
    </row>
    <row r="70" spans="1:15">
      <c r="A70" s="95"/>
      <c r="B70" s="95"/>
      <c r="C70" s="83" t="s">
        <v>106</v>
      </c>
      <c r="D70" s="127" t="s">
        <v>102</v>
      </c>
      <c r="E70" s="104"/>
      <c r="F70" s="104"/>
      <c r="G70" s="104">
        <v>310000</v>
      </c>
      <c r="H70" s="103">
        <f t="shared" si="10"/>
        <v>2.7207827428649665E-4</v>
      </c>
      <c r="I70" s="104">
        <v>310000</v>
      </c>
      <c r="J70" s="103">
        <f t="shared" si="11"/>
        <v>2.699172834131476E-4</v>
      </c>
      <c r="K70" s="104">
        <f t="shared" si="9"/>
        <v>0</v>
      </c>
      <c r="L70" s="104">
        <v>119554</v>
      </c>
      <c r="M70" s="103">
        <f t="shared" si="12"/>
        <v>1.209516122075256E-4</v>
      </c>
      <c r="N70" s="104">
        <f t="shared" si="5"/>
        <v>190446</v>
      </c>
      <c r="O70" s="105">
        <f t="shared" si="13"/>
        <v>0.38565806451612905</v>
      </c>
    </row>
    <row r="71" spans="1:15" ht="18.75">
      <c r="A71" s="95"/>
      <c r="B71" s="95"/>
      <c r="C71" s="83" t="s">
        <v>107</v>
      </c>
      <c r="D71" s="127" t="s">
        <v>103</v>
      </c>
      <c r="E71" s="104"/>
      <c r="F71" s="104">
        <v>0.3</v>
      </c>
      <c r="G71" s="104">
        <v>17110320</v>
      </c>
      <c r="H71" s="103">
        <f t="shared" si="10"/>
        <v>1.5017246251902355E-2</v>
      </c>
      <c r="I71" s="104">
        <v>17110320</v>
      </c>
      <c r="J71" s="103">
        <f t="shared" si="11"/>
        <v>1.4897971266869829E-2</v>
      </c>
      <c r="K71" s="104">
        <f t="shared" si="9"/>
        <v>0</v>
      </c>
      <c r="L71" s="104">
        <v>21648510</v>
      </c>
      <c r="M71" s="103">
        <f t="shared" si="12"/>
        <v>2.1901585780406678E-2</v>
      </c>
      <c r="N71" s="104">
        <f t="shared" si="5"/>
        <v>-4538190</v>
      </c>
      <c r="O71" s="105">
        <f t="shared" si="13"/>
        <v>1.2652311587392873</v>
      </c>
    </row>
    <row r="72" spans="1:15">
      <c r="A72" s="95"/>
      <c r="B72" s="95"/>
      <c r="C72" s="83" t="s">
        <v>71</v>
      </c>
      <c r="D72" s="127" t="s">
        <v>72</v>
      </c>
      <c r="E72" s="104"/>
      <c r="F72" s="104"/>
      <c r="G72" s="104"/>
      <c r="H72" s="103">
        <f t="shared" si="10"/>
        <v>0</v>
      </c>
      <c r="I72" s="104">
        <v>0</v>
      </c>
      <c r="J72" s="103">
        <f t="shared" si="11"/>
        <v>0</v>
      </c>
      <c r="K72" s="104"/>
      <c r="L72" s="104"/>
      <c r="M72" s="103">
        <f t="shared" si="12"/>
        <v>0</v>
      </c>
      <c r="N72" s="104">
        <f t="shared" si="5"/>
        <v>0</v>
      </c>
      <c r="O72" s="105"/>
    </row>
    <row r="73" spans="1:15">
      <c r="A73" s="95"/>
      <c r="B73" s="95"/>
      <c r="C73" s="83"/>
      <c r="D73" s="130" t="s">
        <v>108</v>
      </c>
      <c r="E73" s="104"/>
      <c r="F73" s="109"/>
      <c r="G73" s="104">
        <f>G68+G69+G70+G71</f>
        <v>20000000</v>
      </c>
      <c r="H73" s="103">
        <f t="shared" si="10"/>
        <v>1.7553437050741721E-2</v>
      </c>
      <c r="I73" s="104">
        <f>SUM(I67:I71)</f>
        <v>23000000</v>
      </c>
      <c r="J73" s="103">
        <f t="shared" si="11"/>
        <v>2.0026121027427079E-2</v>
      </c>
      <c r="K73" s="104">
        <f t="shared" si="9"/>
        <v>3000000</v>
      </c>
      <c r="L73" s="104">
        <f>SUM(L67:L72)</f>
        <v>22423929</v>
      </c>
      <c r="M73" s="103">
        <f t="shared" si="12"/>
        <v>2.2686069596810542E-2</v>
      </c>
      <c r="N73" s="104">
        <f t="shared" si="5"/>
        <v>576071</v>
      </c>
      <c r="O73" s="105">
        <f t="shared" si="13"/>
        <v>0.97495343478260865</v>
      </c>
    </row>
    <row r="74" spans="1:15">
      <c r="A74" s="95"/>
      <c r="B74" s="95"/>
      <c r="C74" s="83"/>
      <c r="D74" s="130" t="s">
        <v>56</v>
      </c>
      <c r="E74" s="104"/>
      <c r="F74" s="109"/>
      <c r="G74" s="109">
        <f>G38+G47</f>
        <v>1139378000</v>
      </c>
      <c r="H74" s="103">
        <f t="shared" si="10"/>
        <v>1</v>
      </c>
      <c r="I74" s="109">
        <f t="shared" ref="I74:N74" si="15">I38+I47</f>
        <v>1148500000</v>
      </c>
      <c r="J74" s="103">
        <f t="shared" si="11"/>
        <v>1</v>
      </c>
      <c r="K74" s="109">
        <f t="shared" si="15"/>
        <v>9122000</v>
      </c>
      <c r="L74" s="109">
        <f t="shared" si="15"/>
        <v>988444865</v>
      </c>
      <c r="M74" s="103">
        <f t="shared" si="15"/>
        <v>1</v>
      </c>
      <c r="N74" s="109">
        <f t="shared" si="15"/>
        <v>160055135</v>
      </c>
      <c r="O74" s="105">
        <f t="shared" si="13"/>
        <v>0.86063984762734003</v>
      </c>
    </row>
    <row r="75" spans="1:15">
      <c r="A75" s="95"/>
      <c r="B75" s="95"/>
      <c r="C75" s="83"/>
      <c r="D75" s="125" t="s">
        <v>93</v>
      </c>
      <c r="E75" s="117"/>
      <c r="F75" s="117"/>
      <c r="G75" s="117"/>
      <c r="H75" s="117"/>
      <c r="I75" s="117"/>
      <c r="J75" s="128"/>
      <c r="K75" s="117"/>
      <c r="L75" s="117">
        <f>L78+L81</f>
        <v>1215308</v>
      </c>
      <c r="M75" s="128"/>
      <c r="N75" s="104">
        <f t="shared" si="5"/>
        <v>-1215308</v>
      </c>
      <c r="O75" s="105"/>
    </row>
    <row r="76" spans="1:15">
      <c r="A76" s="95"/>
      <c r="B76" s="95"/>
      <c r="C76" s="83"/>
      <c r="D76" s="125" t="s">
        <v>94</v>
      </c>
      <c r="E76" s="117"/>
      <c r="F76" s="117"/>
      <c r="G76" s="117"/>
      <c r="H76" s="117"/>
      <c r="I76" s="117"/>
      <c r="J76" s="128"/>
      <c r="K76" s="117"/>
      <c r="L76" s="117"/>
      <c r="M76" s="128"/>
      <c r="N76" s="104">
        <f t="shared" si="5"/>
        <v>0</v>
      </c>
      <c r="O76" s="105"/>
    </row>
    <row r="77" spans="1:15">
      <c r="A77" s="95"/>
      <c r="B77" s="95"/>
      <c r="C77" s="83" t="s">
        <v>63</v>
      </c>
      <c r="D77" s="127" t="s">
        <v>64</v>
      </c>
      <c r="E77" s="104"/>
      <c r="F77" s="104"/>
      <c r="G77" s="104"/>
      <c r="H77" s="104"/>
      <c r="I77" s="104"/>
      <c r="J77" s="128"/>
      <c r="K77" s="104"/>
      <c r="L77" s="104"/>
      <c r="M77" s="128"/>
      <c r="N77" s="104">
        <f t="shared" si="5"/>
        <v>0</v>
      </c>
      <c r="O77" s="105"/>
    </row>
    <row r="78" spans="1:15">
      <c r="A78" s="95"/>
      <c r="B78" s="95"/>
      <c r="C78" s="83" t="s">
        <v>65</v>
      </c>
      <c r="D78" s="127" t="s">
        <v>120</v>
      </c>
      <c r="E78" s="104"/>
      <c r="F78" s="104"/>
      <c r="G78" s="104"/>
      <c r="H78" s="104"/>
      <c r="I78" s="104"/>
      <c r="J78" s="128"/>
      <c r="K78" s="104"/>
      <c r="L78" s="104">
        <v>1101164</v>
      </c>
      <c r="M78" s="128"/>
      <c r="N78" s="104">
        <f t="shared" si="5"/>
        <v>-1101164</v>
      </c>
      <c r="O78" s="105"/>
    </row>
    <row r="79" spans="1:15">
      <c r="A79" s="95"/>
      <c r="B79" s="95"/>
      <c r="C79" s="83"/>
      <c r="D79" s="125" t="s">
        <v>95</v>
      </c>
      <c r="E79" s="117"/>
      <c r="F79" s="117"/>
      <c r="G79" s="117"/>
      <c r="H79" s="117"/>
      <c r="I79" s="117"/>
      <c r="J79" s="128"/>
      <c r="K79" s="117"/>
      <c r="L79" s="117"/>
      <c r="M79" s="128"/>
      <c r="N79" s="104">
        <f t="shared" si="5"/>
        <v>0</v>
      </c>
      <c r="O79" s="105"/>
    </row>
    <row r="80" spans="1:15">
      <c r="A80" s="95"/>
      <c r="B80" s="95"/>
      <c r="C80" s="83" t="s">
        <v>63</v>
      </c>
      <c r="D80" s="127" t="s">
        <v>64</v>
      </c>
      <c r="E80" s="104"/>
      <c r="F80" s="104"/>
      <c r="G80" s="104"/>
      <c r="H80" s="104"/>
      <c r="I80" s="104"/>
      <c r="J80" s="128"/>
      <c r="K80" s="104"/>
      <c r="L80" s="104"/>
      <c r="M80" s="128"/>
      <c r="N80" s="104">
        <f t="shared" si="5"/>
        <v>0</v>
      </c>
      <c r="O80" s="105"/>
    </row>
    <row r="81" spans="1:15">
      <c r="A81" s="95"/>
      <c r="B81" s="95"/>
      <c r="C81" s="83" t="s">
        <v>88</v>
      </c>
      <c r="D81" s="127" t="s">
        <v>121</v>
      </c>
      <c r="E81" s="104"/>
      <c r="F81" s="104"/>
      <c r="G81" s="104"/>
      <c r="H81" s="104"/>
      <c r="I81" s="104"/>
      <c r="J81" s="128"/>
      <c r="K81" s="104"/>
      <c r="L81" s="104">
        <v>114144</v>
      </c>
      <c r="M81" s="128"/>
      <c r="N81" s="104">
        <f t="shared" ref="N81" si="16">I81-L81</f>
        <v>-114144</v>
      </c>
      <c r="O81" s="105"/>
    </row>
    <row r="82" spans="1:15" ht="15" thickBot="1">
      <c r="A82" s="95"/>
      <c r="B82" s="95"/>
      <c r="C82" s="91"/>
      <c r="D82" s="133" t="s">
        <v>59</v>
      </c>
      <c r="E82" s="134"/>
      <c r="F82" s="134"/>
      <c r="G82" s="134">
        <f>G38+G47</f>
        <v>1139378000</v>
      </c>
      <c r="H82" s="134"/>
      <c r="I82" s="134">
        <f>I38+I47</f>
        <v>1148500000</v>
      </c>
      <c r="J82" s="135" t="s">
        <v>109</v>
      </c>
      <c r="K82" s="134">
        <f>K38+K47</f>
        <v>9122000</v>
      </c>
      <c r="L82" s="134">
        <f>L38+L47+L75</f>
        <v>989660173</v>
      </c>
      <c r="M82" s="135" t="s">
        <v>109</v>
      </c>
      <c r="N82" s="134">
        <f>N38+N47</f>
        <v>160055135</v>
      </c>
      <c r="O82" s="324">
        <f t="shared" ref="O82" si="17">L82/I82</f>
        <v>0.8616980174140183</v>
      </c>
    </row>
    <row r="83" spans="1:15" ht="15" thickTop="1">
      <c r="A83" s="95"/>
      <c r="B83" s="95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329"/>
    </row>
    <row r="84" spans="1:15">
      <c r="A84" s="95"/>
      <c r="B84" s="95"/>
      <c r="C84" s="136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</row>
    <row r="85" spans="1:15">
      <c r="E85" s="97"/>
      <c r="F85" s="97"/>
      <c r="G85" s="137"/>
      <c r="H85" s="97"/>
      <c r="I85" s="97"/>
      <c r="J85" s="97"/>
      <c r="K85" s="97"/>
      <c r="L85" s="97"/>
      <c r="M85" s="97"/>
      <c r="N85" s="97"/>
      <c r="O85" s="97"/>
    </row>
    <row r="86" spans="1:15">
      <c r="E86" s="97"/>
      <c r="F86" s="97"/>
      <c r="G86" s="137"/>
      <c r="H86" s="97"/>
      <c r="I86" s="97"/>
      <c r="J86" s="97"/>
      <c r="K86" s="97"/>
      <c r="L86" s="97"/>
      <c r="M86" s="97"/>
      <c r="N86" s="97"/>
      <c r="O86" s="97"/>
    </row>
    <row r="87" spans="1:15">
      <c r="E87" s="97"/>
      <c r="F87" s="97"/>
      <c r="G87" s="137"/>
      <c r="H87" s="97"/>
      <c r="I87" s="97"/>
      <c r="J87" s="97"/>
      <c r="K87" s="97"/>
      <c r="L87" s="97"/>
      <c r="M87" s="97"/>
      <c r="N87" s="97"/>
      <c r="O87" s="97"/>
    </row>
    <row r="88" spans="1:15">
      <c r="E88" s="97"/>
      <c r="F88" s="97"/>
      <c r="G88" s="137"/>
      <c r="H88" s="97"/>
      <c r="I88" s="97"/>
      <c r="J88" s="97"/>
      <c r="K88" s="97"/>
      <c r="L88" s="97"/>
      <c r="M88" s="97"/>
      <c r="N88" s="97"/>
      <c r="O88" s="97"/>
    </row>
    <row r="89" spans="1:15">
      <c r="E89" s="97"/>
      <c r="F89" s="97"/>
      <c r="G89" s="137"/>
      <c r="H89" s="97"/>
      <c r="I89" s="97"/>
      <c r="J89" s="97"/>
      <c r="K89" s="97"/>
      <c r="L89" s="97"/>
      <c r="M89" s="97"/>
      <c r="N89" s="97"/>
      <c r="O89" s="97"/>
    </row>
    <row r="90" spans="1:15">
      <c r="E90" s="97"/>
      <c r="F90" s="97"/>
      <c r="G90" s="137"/>
      <c r="H90" s="97"/>
      <c r="I90" s="97"/>
      <c r="J90" s="97"/>
      <c r="K90" s="97"/>
      <c r="L90" s="97"/>
      <c r="M90" s="97"/>
      <c r="N90" s="97"/>
      <c r="O90" s="97"/>
    </row>
    <row r="91" spans="1:15">
      <c r="E91" s="97"/>
      <c r="F91" s="97"/>
      <c r="G91" s="137"/>
      <c r="H91" s="97"/>
      <c r="I91" s="97"/>
      <c r="J91" s="97"/>
      <c r="K91" s="97"/>
      <c r="L91" s="97"/>
      <c r="M91" s="97"/>
      <c r="N91" s="97"/>
      <c r="O91" s="97"/>
    </row>
    <row r="92" spans="1:15">
      <c r="E92" s="97"/>
      <c r="F92" s="97"/>
      <c r="G92" s="137"/>
      <c r="H92" s="97"/>
      <c r="I92" s="97"/>
      <c r="J92" s="97"/>
      <c r="K92" s="97"/>
      <c r="L92" s="97"/>
      <c r="M92" s="97"/>
      <c r="N92" s="97"/>
      <c r="O92" s="97"/>
    </row>
    <row r="93" spans="1:15">
      <c r="E93" s="97"/>
      <c r="F93" s="97"/>
      <c r="G93" s="137"/>
      <c r="H93" s="97"/>
      <c r="I93" s="97"/>
      <c r="J93" s="97"/>
      <c r="K93" s="97"/>
      <c r="L93" s="97"/>
      <c r="M93" s="97"/>
      <c r="N93" s="97"/>
      <c r="O93" s="97"/>
    </row>
    <row r="94" spans="1:15">
      <c r="E94" s="97"/>
      <c r="F94" s="97"/>
      <c r="G94" s="137"/>
      <c r="H94" s="97"/>
      <c r="I94" s="97"/>
      <c r="J94" s="97"/>
      <c r="K94" s="97"/>
      <c r="L94" s="97"/>
      <c r="M94" s="97"/>
      <c r="N94" s="97"/>
      <c r="O94" s="97"/>
    </row>
    <row r="95" spans="1:15">
      <c r="E95" s="97"/>
      <c r="F95" s="97"/>
      <c r="G95" s="137"/>
      <c r="H95" s="97"/>
      <c r="I95" s="97"/>
      <c r="J95" s="97"/>
      <c r="K95" s="97"/>
      <c r="L95" s="97"/>
      <c r="M95" s="97"/>
      <c r="N95" s="97"/>
      <c r="O95" s="97"/>
    </row>
    <row r="96" spans="1:15">
      <c r="E96" s="97"/>
      <c r="F96" s="97"/>
      <c r="G96" s="137"/>
      <c r="H96" s="97"/>
      <c r="I96" s="97"/>
      <c r="J96" s="97"/>
      <c r="K96" s="97"/>
      <c r="L96" s="97"/>
      <c r="M96" s="97"/>
      <c r="N96" s="97"/>
      <c r="O96" s="97"/>
    </row>
    <row r="97" spans="5:15">
      <c r="E97" s="97"/>
      <c r="F97" s="97"/>
      <c r="G97" s="137"/>
      <c r="H97" s="97"/>
      <c r="I97" s="97"/>
      <c r="J97" s="97"/>
      <c r="K97" s="97"/>
      <c r="L97" s="97"/>
      <c r="M97" s="97"/>
      <c r="N97" s="97"/>
      <c r="O97" s="97"/>
    </row>
    <row r="98" spans="5:15">
      <c r="E98" s="97"/>
      <c r="F98" s="97"/>
      <c r="G98" s="137"/>
      <c r="H98" s="97"/>
      <c r="I98" s="97"/>
      <c r="J98" s="97"/>
      <c r="K98" s="97"/>
      <c r="L98" s="97"/>
      <c r="M98" s="97"/>
      <c r="N98" s="97"/>
      <c r="O98" s="97"/>
    </row>
    <row r="99" spans="5:15">
      <c r="E99" s="97"/>
      <c r="F99" s="97"/>
      <c r="G99" s="137"/>
      <c r="H99" s="97"/>
      <c r="I99" s="97"/>
      <c r="J99" s="97"/>
      <c r="K99" s="97"/>
      <c r="L99" s="97"/>
      <c r="M99" s="97"/>
      <c r="N99" s="97"/>
      <c r="O99" s="97"/>
    </row>
    <row r="100" spans="5:15">
      <c r="E100" s="97"/>
      <c r="F100" s="97"/>
      <c r="G100" s="137"/>
      <c r="H100" s="97"/>
      <c r="I100" s="97"/>
      <c r="J100" s="97"/>
      <c r="K100" s="97"/>
      <c r="L100" s="97"/>
      <c r="M100" s="97"/>
      <c r="N100" s="97"/>
      <c r="O100" s="97"/>
    </row>
    <row r="101" spans="5:15">
      <c r="E101" s="97"/>
      <c r="F101" s="97"/>
      <c r="G101" s="137"/>
      <c r="H101" s="97"/>
      <c r="I101" s="97"/>
      <c r="J101" s="97"/>
      <c r="K101" s="97"/>
      <c r="L101" s="97"/>
      <c r="M101" s="97"/>
      <c r="N101" s="97"/>
      <c r="O101" s="97"/>
    </row>
    <row r="102" spans="5:15">
      <c r="E102" s="97"/>
      <c r="F102" s="97"/>
      <c r="G102" s="137"/>
      <c r="H102" s="97"/>
      <c r="I102" s="97"/>
      <c r="J102" s="97"/>
      <c r="K102" s="97"/>
      <c r="L102" s="97"/>
      <c r="M102" s="97"/>
      <c r="N102" s="97"/>
      <c r="O102" s="97"/>
    </row>
    <row r="103" spans="5:15">
      <c r="E103" s="97"/>
      <c r="F103" s="97"/>
      <c r="G103" s="137"/>
      <c r="H103" s="97"/>
      <c r="I103" s="97"/>
      <c r="J103" s="97"/>
      <c r="K103" s="97"/>
      <c r="L103" s="97"/>
      <c r="M103" s="97"/>
      <c r="N103" s="97"/>
      <c r="O103" s="97"/>
    </row>
    <row r="104" spans="5:15">
      <c r="E104" s="97"/>
      <c r="F104" s="97"/>
      <c r="G104" s="137"/>
      <c r="H104" s="97"/>
      <c r="I104" s="97"/>
      <c r="J104" s="97"/>
      <c r="K104" s="97"/>
      <c r="L104" s="97"/>
      <c r="M104" s="97"/>
      <c r="N104" s="97"/>
      <c r="O104" s="97"/>
    </row>
    <row r="105" spans="5:15">
      <c r="E105" s="97"/>
      <c r="F105" s="97"/>
      <c r="G105" s="137"/>
      <c r="H105" s="97"/>
      <c r="I105" s="97"/>
      <c r="J105" s="97"/>
      <c r="K105" s="97"/>
      <c r="L105" s="97"/>
      <c r="M105" s="97"/>
      <c r="N105" s="97"/>
      <c r="O105" s="97"/>
    </row>
    <row r="106" spans="5:15">
      <c r="E106" s="97"/>
      <c r="F106" s="97"/>
      <c r="G106" s="137"/>
      <c r="H106" s="97"/>
      <c r="I106" s="97"/>
      <c r="J106" s="97"/>
      <c r="K106" s="97"/>
      <c r="L106" s="97"/>
      <c r="M106" s="97"/>
      <c r="N106" s="97"/>
      <c r="O106" s="97"/>
    </row>
    <row r="107" spans="5:15">
      <c r="E107" s="97"/>
      <c r="F107" s="97"/>
      <c r="G107" s="137"/>
      <c r="H107" s="97"/>
      <c r="I107" s="97"/>
      <c r="J107" s="97"/>
      <c r="K107" s="97"/>
      <c r="L107" s="97"/>
      <c r="M107" s="97"/>
      <c r="N107" s="97"/>
      <c r="O107" s="97"/>
    </row>
    <row r="108" spans="5:15">
      <c r="E108" s="97"/>
      <c r="F108" s="97"/>
      <c r="G108" s="137"/>
      <c r="H108" s="97"/>
      <c r="I108" s="97"/>
      <c r="J108" s="97"/>
      <c r="K108" s="97"/>
      <c r="L108" s="97"/>
      <c r="M108" s="97"/>
      <c r="N108" s="97"/>
      <c r="O108" s="97"/>
    </row>
    <row r="109" spans="5:15">
      <c r="E109" s="97"/>
      <c r="F109" s="97"/>
      <c r="G109" s="137"/>
      <c r="H109" s="97"/>
      <c r="I109" s="97"/>
      <c r="J109" s="97"/>
      <c r="K109" s="97"/>
      <c r="L109" s="97"/>
      <c r="M109" s="97"/>
      <c r="N109" s="97"/>
      <c r="O109" s="97"/>
    </row>
    <row r="110" spans="5:15">
      <c r="E110" s="97"/>
      <c r="F110" s="97"/>
      <c r="G110" s="137"/>
      <c r="H110" s="97"/>
      <c r="I110" s="97"/>
      <c r="J110" s="97"/>
      <c r="K110" s="97"/>
      <c r="L110" s="97"/>
      <c r="M110" s="97"/>
      <c r="N110" s="97"/>
      <c r="O110" s="97"/>
    </row>
    <row r="111" spans="5:15">
      <c r="E111" s="97"/>
      <c r="F111" s="97"/>
      <c r="G111" s="137"/>
      <c r="H111" s="97"/>
      <c r="I111" s="97"/>
      <c r="J111" s="97"/>
      <c r="K111" s="97"/>
      <c r="L111" s="97"/>
      <c r="M111" s="97"/>
      <c r="N111" s="97"/>
      <c r="O111" s="97"/>
    </row>
    <row r="112" spans="5:15">
      <c r="E112" s="97"/>
      <c r="F112" s="97"/>
      <c r="G112" s="137"/>
      <c r="H112" s="97"/>
      <c r="I112" s="97"/>
      <c r="J112" s="97"/>
      <c r="K112" s="97"/>
      <c r="L112" s="97"/>
      <c r="M112" s="97"/>
      <c r="N112" s="97"/>
      <c r="O112" s="97"/>
    </row>
    <row r="113" spans="5:15">
      <c r="E113" s="97"/>
      <c r="F113" s="97"/>
      <c r="G113" s="137"/>
      <c r="H113" s="97"/>
      <c r="I113" s="97"/>
      <c r="J113" s="97"/>
      <c r="K113" s="97"/>
      <c r="L113" s="97"/>
      <c r="M113" s="97"/>
      <c r="N113" s="97"/>
      <c r="O113" s="97"/>
    </row>
    <row r="114" spans="5:15">
      <c r="E114" s="97"/>
      <c r="F114" s="97"/>
      <c r="G114" s="137"/>
      <c r="H114" s="97"/>
      <c r="I114" s="97"/>
      <c r="J114" s="97"/>
      <c r="K114" s="97"/>
      <c r="L114" s="97"/>
      <c r="M114" s="97"/>
      <c r="N114" s="97"/>
      <c r="O114" s="97"/>
    </row>
    <row r="115" spans="5:15">
      <c r="E115" s="97"/>
      <c r="F115" s="97"/>
      <c r="G115" s="137"/>
      <c r="H115" s="97"/>
      <c r="I115" s="97"/>
      <c r="J115" s="97"/>
      <c r="K115" s="97"/>
      <c r="L115" s="97"/>
      <c r="M115" s="97"/>
      <c r="N115" s="97"/>
      <c r="O115" s="97"/>
    </row>
    <row r="116" spans="5:15">
      <c r="E116" s="97"/>
      <c r="F116" s="97"/>
      <c r="G116" s="137"/>
      <c r="H116" s="97"/>
      <c r="I116" s="97"/>
      <c r="J116" s="97"/>
      <c r="K116" s="97"/>
      <c r="L116" s="97"/>
      <c r="M116" s="97"/>
      <c r="N116" s="97"/>
      <c r="O116" s="97"/>
    </row>
    <row r="117" spans="5:15">
      <c r="E117" s="97"/>
      <c r="F117" s="97"/>
      <c r="G117" s="137"/>
      <c r="H117" s="97"/>
      <c r="I117" s="97"/>
      <c r="J117" s="97"/>
      <c r="K117" s="97"/>
      <c r="L117" s="97"/>
      <c r="M117" s="97"/>
      <c r="N117" s="97"/>
      <c r="O117" s="97"/>
    </row>
    <row r="118" spans="5:15">
      <c r="E118" s="97"/>
      <c r="F118" s="97"/>
      <c r="G118" s="137"/>
      <c r="H118" s="97"/>
      <c r="I118" s="97"/>
      <c r="J118" s="97"/>
      <c r="K118" s="97"/>
      <c r="L118" s="97"/>
      <c r="M118" s="97"/>
      <c r="N118" s="97"/>
      <c r="O118" s="97"/>
    </row>
    <row r="119" spans="5:15">
      <c r="E119" s="97"/>
      <c r="F119" s="97"/>
      <c r="G119" s="137"/>
      <c r="H119" s="97"/>
      <c r="I119" s="97"/>
      <c r="J119" s="97"/>
      <c r="K119" s="97"/>
      <c r="L119" s="97"/>
      <c r="M119" s="97"/>
      <c r="N119" s="97"/>
      <c r="O119" s="97"/>
    </row>
    <row r="120" spans="5:15">
      <c r="E120" s="97"/>
      <c r="F120" s="97"/>
      <c r="G120" s="137"/>
      <c r="H120" s="97"/>
      <c r="I120" s="97"/>
      <c r="J120" s="97"/>
      <c r="K120" s="97"/>
      <c r="L120" s="97"/>
      <c r="M120" s="97"/>
      <c r="N120" s="97"/>
      <c r="O120" s="97"/>
    </row>
    <row r="121" spans="5:15">
      <c r="E121" s="97"/>
      <c r="F121" s="97"/>
      <c r="G121" s="137"/>
      <c r="H121" s="97"/>
      <c r="I121" s="97"/>
      <c r="J121" s="97"/>
      <c r="K121" s="97"/>
      <c r="L121" s="97"/>
      <c r="M121" s="97"/>
      <c r="N121" s="97"/>
      <c r="O121" s="97"/>
    </row>
    <row r="122" spans="5:15">
      <c r="E122" s="97"/>
      <c r="F122" s="97"/>
      <c r="G122" s="137"/>
      <c r="H122" s="97"/>
      <c r="I122" s="97"/>
      <c r="J122" s="97"/>
      <c r="K122" s="97"/>
      <c r="L122" s="97"/>
      <c r="M122" s="97"/>
      <c r="N122" s="97"/>
      <c r="O122" s="97"/>
    </row>
    <row r="123" spans="5:15">
      <c r="E123" s="97"/>
      <c r="F123" s="97"/>
      <c r="G123" s="137"/>
      <c r="H123" s="97"/>
      <c r="I123" s="97"/>
      <c r="J123" s="97"/>
      <c r="K123" s="97"/>
      <c r="L123" s="97"/>
      <c r="M123" s="97"/>
      <c r="N123" s="97"/>
      <c r="O123" s="97"/>
    </row>
    <row r="124" spans="5:15">
      <c r="E124" s="97"/>
      <c r="F124" s="97"/>
      <c r="G124" s="137"/>
      <c r="H124" s="97"/>
      <c r="I124" s="97"/>
      <c r="J124" s="97"/>
      <c r="K124" s="97"/>
      <c r="L124" s="97"/>
      <c r="M124" s="97"/>
      <c r="N124" s="97"/>
      <c r="O124" s="97"/>
    </row>
    <row r="125" spans="5:15">
      <c r="E125" s="97"/>
      <c r="F125" s="97"/>
      <c r="G125" s="137"/>
      <c r="H125" s="97"/>
      <c r="I125" s="97"/>
      <c r="J125" s="97"/>
      <c r="K125" s="97"/>
      <c r="L125" s="97"/>
      <c r="M125" s="97"/>
      <c r="N125" s="97"/>
      <c r="O125" s="97"/>
    </row>
    <row r="126" spans="5:15">
      <c r="E126" s="97"/>
      <c r="F126" s="97"/>
      <c r="G126" s="137"/>
      <c r="H126" s="97"/>
      <c r="I126" s="97"/>
      <c r="J126" s="97"/>
      <c r="K126" s="97"/>
      <c r="L126" s="97"/>
      <c r="M126" s="97"/>
      <c r="N126" s="97"/>
      <c r="O126" s="97"/>
    </row>
    <row r="127" spans="5:15">
      <c r="E127" s="97"/>
      <c r="F127" s="97"/>
      <c r="G127" s="137"/>
      <c r="H127" s="97"/>
      <c r="I127" s="97"/>
      <c r="J127" s="97"/>
      <c r="K127" s="97"/>
      <c r="L127" s="97"/>
      <c r="M127" s="97"/>
      <c r="N127" s="97"/>
      <c r="O127" s="97"/>
    </row>
    <row r="128" spans="5:15">
      <c r="E128" s="97"/>
      <c r="F128" s="97"/>
      <c r="G128" s="137"/>
      <c r="H128" s="97"/>
      <c r="I128" s="97"/>
      <c r="J128" s="97"/>
      <c r="K128" s="97"/>
      <c r="L128" s="97"/>
      <c r="M128" s="97"/>
      <c r="N128" s="97"/>
      <c r="O128" s="97"/>
    </row>
    <row r="129" spans="5:15">
      <c r="E129" s="97"/>
      <c r="F129" s="97"/>
      <c r="G129" s="137"/>
      <c r="H129" s="97"/>
      <c r="I129" s="97"/>
      <c r="J129" s="97"/>
      <c r="K129" s="97"/>
      <c r="L129" s="97"/>
      <c r="M129" s="97"/>
      <c r="N129" s="97"/>
      <c r="O129" s="97"/>
    </row>
    <row r="130" spans="5:15">
      <c r="E130" s="97"/>
      <c r="F130" s="97"/>
      <c r="G130" s="137"/>
      <c r="H130" s="97"/>
      <c r="I130" s="97"/>
      <c r="J130" s="97"/>
      <c r="K130" s="97"/>
      <c r="L130" s="97"/>
      <c r="M130" s="97"/>
      <c r="N130" s="97"/>
      <c r="O130" s="97"/>
    </row>
    <row r="131" spans="5:15">
      <c r="E131" s="97"/>
      <c r="F131" s="97"/>
      <c r="G131" s="137"/>
      <c r="H131" s="97"/>
      <c r="I131" s="97"/>
      <c r="J131" s="97"/>
      <c r="K131" s="97"/>
      <c r="L131" s="97"/>
      <c r="M131" s="97"/>
      <c r="N131" s="97"/>
      <c r="O131" s="97"/>
    </row>
    <row r="132" spans="5:15">
      <c r="E132" s="97"/>
      <c r="F132" s="97"/>
      <c r="G132" s="137"/>
      <c r="H132" s="97"/>
      <c r="I132" s="97"/>
      <c r="J132" s="97"/>
      <c r="K132" s="97"/>
      <c r="L132" s="97"/>
      <c r="M132" s="97"/>
      <c r="N132" s="97"/>
      <c r="O132" s="97"/>
    </row>
    <row r="133" spans="5:15">
      <c r="E133" s="97"/>
      <c r="F133" s="97"/>
      <c r="G133" s="137"/>
      <c r="H133" s="97"/>
      <c r="I133" s="97"/>
      <c r="J133" s="97"/>
      <c r="K133" s="97"/>
      <c r="L133" s="97"/>
      <c r="M133" s="97"/>
      <c r="N133" s="97"/>
      <c r="O133" s="97"/>
    </row>
    <row r="134" spans="5:15">
      <c r="E134" s="97"/>
      <c r="F134" s="97"/>
      <c r="G134" s="137"/>
      <c r="H134" s="97"/>
      <c r="I134" s="97"/>
      <c r="J134" s="97"/>
      <c r="K134" s="97"/>
      <c r="L134" s="97"/>
      <c r="M134" s="97"/>
      <c r="N134" s="97"/>
      <c r="O134" s="97"/>
    </row>
    <row r="135" spans="5:15">
      <c r="E135" s="97"/>
      <c r="F135" s="97"/>
      <c r="G135" s="137"/>
      <c r="H135" s="97"/>
      <c r="I135" s="97"/>
      <c r="J135" s="97"/>
      <c r="K135" s="97"/>
      <c r="L135" s="97"/>
      <c r="M135" s="97"/>
      <c r="N135" s="97"/>
      <c r="O135" s="97"/>
    </row>
    <row r="136" spans="5:15">
      <c r="E136" s="97"/>
      <c r="F136" s="97"/>
      <c r="G136" s="137"/>
      <c r="H136" s="97"/>
      <c r="I136" s="97"/>
      <c r="J136" s="97"/>
      <c r="K136" s="97"/>
      <c r="L136" s="97"/>
      <c r="M136" s="97"/>
      <c r="N136" s="97"/>
      <c r="O136" s="97"/>
    </row>
    <row r="137" spans="5:15">
      <c r="E137" s="97"/>
      <c r="F137" s="97"/>
      <c r="G137" s="137"/>
      <c r="H137" s="97"/>
      <c r="I137" s="97"/>
      <c r="J137" s="97"/>
      <c r="K137" s="97"/>
      <c r="L137" s="97"/>
      <c r="M137" s="97"/>
      <c r="N137" s="97"/>
      <c r="O137" s="97"/>
    </row>
    <row r="138" spans="5:15">
      <c r="E138" s="97"/>
      <c r="F138" s="97"/>
      <c r="G138" s="137"/>
      <c r="H138" s="97"/>
      <c r="I138" s="97"/>
      <c r="J138" s="97"/>
      <c r="K138" s="97"/>
      <c r="L138" s="97"/>
      <c r="M138" s="97"/>
      <c r="N138" s="97"/>
      <c r="O138" s="97"/>
    </row>
    <row r="139" spans="5:15">
      <c r="E139" s="97"/>
      <c r="F139" s="97"/>
      <c r="G139" s="137"/>
      <c r="H139" s="97"/>
      <c r="I139" s="97"/>
      <c r="J139" s="97"/>
      <c r="K139" s="97"/>
      <c r="L139" s="97"/>
      <c r="M139" s="97"/>
      <c r="N139" s="97"/>
      <c r="O139" s="97"/>
    </row>
    <row r="140" spans="5:15">
      <c r="E140" s="97"/>
      <c r="F140" s="97"/>
      <c r="G140" s="137"/>
      <c r="H140" s="97"/>
      <c r="I140" s="97"/>
      <c r="J140" s="97"/>
      <c r="K140" s="97"/>
      <c r="L140" s="97"/>
      <c r="M140" s="97"/>
      <c r="N140" s="97"/>
      <c r="O140" s="97"/>
    </row>
    <row r="141" spans="5:15">
      <c r="E141" s="97"/>
      <c r="F141" s="97"/>
      <c r="G141" s="137"/>
      <c r="H141" s="97"/>
      <c r="I141" s="97"/>
      <c r="J141" s="97"/>
      <c r="K141" s="97"/>
      <c r="L141" s="97"/>
      <c r="M141" s="97"/>
      <c r="N141" s="97"/>
      <c r="O141" s="97"/>
    </row>
    <row r="142" spans="5:15">
      <c r="E142" s="97"/>
      <c r="F142" s="97"/>
      <c r="G142" s="137"/>
      <c r="H142" s="97"/>
      <c r="I142" s="97"/>
      <c r="J142" s="97"/>
      <c r="K142" s="97"/>
      <c r="L142" s="97"/>
      <c r="M142" s="97"/>
      <c r="N142" s="97"/>
      <c r="O142" s="97"/>
    </row>
    <row r="143" spans="5:15">
      <c r="E143" s="97"/>
      <c r="F143" s="97"/>
      <c r="G143" s="137"/>
      <c r="H143" s="97"/>
      <c r="I143" s="97"/>
      <c r="J143" s="97"/>
      <c r="K143" s="97"/>
      <c r="L143" s="97"/>
      <c r="M143" s="97"/>
      <c r="N143" s="97"/>
      <c r="O143" s="97"/>
    </row>
    <row r="144" spans="5:15">
      <c r="E144" s="97"/>
      <c r="F144" s="97"/>
      <c r="G144" s="137"/>
      <c r="H144" s="97"/>
      <c r="I144" s="97"/>
      <c r="J144" s="97"/>
      <c r="K144" s="97"/>
      <c r="L144" s="97"/>
      <c r="M144" s="97"/>
      <c r="N144" s="97"/>
      <c r="O144" s="97"/>
    </row>
    <row r="145" spans="5:15">
      <c r="E145" s="97"/>
      <c r="F145" s="97"/>
      <c r="G145" s="137"/>
      <c r="H145" s="97"/>
      <c r="I145" s="97"/>
      <c r="J145" s="97"/>
      <c r="K145" s="97"/>
      <c r="L145" s="97"/>
      <c r="M145" s="97"/>
      <c r="N145" s="97"/>
      <c r="O145" s="97"/>
    </row>
    <row r="146" spans="5:15">
      <c r="E146" s="97"/>
      <c r="F146" s="97"/>
      <c r="G146" s="137"/>
      <c r="H146" s="97"/>
      <c r="I146" s="97"/>
      <c r="J146" s="97"/>
      <c r="K146" s="97"/>
      <c r="L146" s="97"/>
      <c r="M146" s="97"/>
      <c r="N146" s="97"/>
      <c r="O146" s="97"/>
    </row>
    <row r="147" spans="5:15">
      <c r="E147" s="97"/>
      <c r="F147" s="97"/>
      <c r="G147" s="137"/>
      <c r="H147" s="97"/>
      <c r="I147" s="97"/>
      <c r="J147" s="97"/>
      <c r="K147" s="97"/>
      <c r="L147" s="97"/>
      <c r="M147" s="97"/>
      <c r="N147" s="97"/>
      <c r="O147" s="97"/>
    </row>
    <row r="148" spans="5:15">
      <c r="E148" s="97"/>
      <c r="F148" s="97"/>
      <c r="G148" s="137"/>
      <c r="H148" s="97"/>
      <c r="I148" s="97"/>
      <c r="J148" s="97"/>
      <c r="K148" s="97"/>
      <c r="L148" s="97"/>
      <c r="M148" s="97"/>
      <c r="N148" s="97"/>
      <c r="O148" s="97"/>
    </row>
    <row r="149" spans="5:15">
      <c r="E149" s="97"/>
      <c r="F149" s="97"/>
      <c r="G149" s="137"/>
      <c r="H149" s="97"/>
      <c r="I149" s="97"/>
      <c r="J149" s="97"/>
      <c r="K149" s="97"/>
      <c r="L149" s="97"/>
      <c r="M149" s="97"/>
      <c r="N149" s="97"/>
      <c r="O149" s="97"/>
    </row>
    <row r="150" spans="5:15">
      <c r="E150" s="97"/>
      <c r="F150" s="97"/>
      <c r="G150" s="137"/>
      <c r="H150" s="97"/>
      <c r="I150" s="97"/>
      <c r="J150" s="97"/>
      <c r="K150" s="97"/>
      <c r="L150" s="97"/>
      <c r="M150" s="97"/>
      <c r="N150" s="97"/>
      <c r="O150" s="97"/>
    </row>
    <row r="151" spans="5:15">
      <c r="E151" s="97"/>
      <c r="F151" s="97"/>
      <c r="G151" s="137"/>
      <c r="H151" s="97"/>
      <c r="I151" s="97"/>
      <c r="J151" s="97"/>
      <c r="K151" s="97"/>
      <c r="L151" s="97"/>
      <c r="M151" s="97"/>
      <c r="N151" s="97"/>
      <c r="O151" s="97"/>
    </row>
    <row r="152" spans="5:15">
      <c r="E152" s="97"/>
      <c r="F152" s="97"/>
      <c r="G152" s="137"/>
      <c r="H152" s="97"/>
      <c r="I152" s="97"/>
      <c r="J152" s="97"/>
      <c r="K152" s="97"/>
      <c r="L152" s="97"/>
      <c r="M152" s="97"/>
      <c r="N152" s="97"/>
      <c r="O152" s="97"/>
    </row>
    <row r="153" spans="5:15">
      <c r="E153" s="97"/>
      <c r="F153" s="97"/>
      <c r="G153" s="137"/>
      <c r="H153" s="97"/>
      <c r="I153" s="97"/>
      <c r="J153" s="97"/>
      <c r="K153" s="97"/>
      <c r="L153" s="97"/>
      <c r="M153" s="97"/>
      <c r="N153" s="97"/>
      <c r="O153" s="97"/>
    </row>
    <row r="154" spans="5:15">
      <c r="E154" s="97"/>
      <c r="F154" s="97"/>
      <c r="G154" s="137"/>
      <c r="H154" s="97"/>
      <c r="I154" s="97"/>
      <c r="J154" s="97"/>
      <c r="K154" s="97"/>
      <c r="L154" s="97"/>
      <c r="M154" s="97"/>
      <c r="N154" s="97"/>
      <c r="O154" s="97"/>
    </row>
    <row r="155" spans="5:15">
      <c r="E155" s="97"/>
      <c r="F155" s="97"/>
      <c r="G155" s="137"/>
      <c r="H155" s="97"/>
      <c r="I155" s="97"/>
      <c r="J155" s="97"/>
      <c r="K155" s="97"/>
      <c r="L155" s="97"/>
      <c r="M155" s="97"/>
      <c r="N155" s="97"/>
      <c r="O155" s="97"/>
    </row>
    <row r="156" spans="5:15">
      <c r="E156" s="97"/>
      <c r="F156" s="97"/>
      <c r="G156" s="137"/>
      <c r="H156" s="97"/>
      <c r="I156" s="97"/>
      <c r="J156" s="97"/>
      <c r="K156" s="97"/>
      <c r="L156" s="97"/>
      <c r="M156" s="97"/>
      <c r="N156" s="97"/>
      <c r="O156" s="97"/>
    </row>
    <row r="157" spans="5:15">
      <c r="E157" s="97"/>
      <c r="F157" s="97"/>
      <c r="G157" s="137"/>
      <c r="H157" s="97"/>
      <c r="I157" s="97"/>
      <c r="J157" s="97"/>
      <c r="K157" s="97"/>
      <c r="L157" s="97"/>
      <c r="M157" s="97"/>
      <c r="N157" s="97"/>
      <c r="O157" s="97"/>
    </row>
    <row r="158" spans="5:15">
      <c r="E158" s="97"/>
      <c r="F158" s="97"/>
      <c r="G158" s="137"/>
      <c r="H158" s="97"/>
      <c r="I158" s="97"/>
      <c r="J158" s="97"/>
      <c r="K158" s="97"/>
      <c r="L158" s="97"/>
      <c r="M158" s="97"/>
      <c r="N158" s="97"/>
      <c r="O158" s="97"/>
    </row>
    <row r="159" spans="5:15">
      <c r="E159" s="97"/>
      <c r="F159" s="97"/>
      <c r="G159" s="137"/>
      <c r="H159" s="97"/>
      <c r="I159" s="97"/>
      <c r="J159" s="97"/>
      <c r="K159" s="97"/>
      <c r="L159" s="97"/>
      <c r="M159" s="97"/>
      <c r="N159" s="97"/>
      <c r="O159" s="97"/>
    </row>
    <row r="160" spans="5:15">
      <c r="E160" s="97"/>
      <c r="F160" s="97"/>
      <c r="G160" s="137"/>
      <c r="H160" s="97"/>
      <c r="I160" s="97"/>
      <c r="J160" s="97"/>
      <c r="K160" s="97"/>
      <c r="L160" s="97"/>
      <c r="M160" s="97"/>
      <c r="N160" s="97"/>
      <c r="O160" s="97"/>
    </row>
    <row r="161" spans="5:15">
      <c r="E161" s="97"/>
      <c r="F161" s="97"/>
      <c r="G161" s="137"/>
      <c r="H161" s="97"/>
      <c r="I161" s="97"/>
      <c r="J161" s="97"/>
      <c r="K161" s="97"/>
      <c r="L161" s="97"/>
      <c r="M161" s="97"/>
      <c r="N161" s="97"/>
      <c r="O161" s="97"/>
    </row>
    <row r="162" spans="5:15">
      <c r="E162" s="97"/>
      <c r="F162" s="97"/>
      <c r="G162" s="137"/>
      <c r="H162" s="97"/>
      <c r="I162" s="97"/>
      <c r="J162" s="97"/>
      <c r="K162" s="97"/>
      <c r="L162" s="97"/>
      <c r="M162" s="97"/>
      <c r="N162" s="97"/>
      <c r="O162" s="97"/>
    </row>
    <row r="163" spans="5:15">
      <c r="E163" s="97"/>
      <c r="F163" s="97"/>
      <c r="G163" s="137"/>
      <c r="H163" s="97"/>
      <c r="I163" s="97"/>
      <c r="J163" s="97"/>
      <c r="K163" s="97"/>
      <c r="L163" s="97"/>
      <c r="M163" s="97"/>
      <c r="N163" s="97"/>
      <c r="O163" s="97"/>
    </row>
    <row r="164" spans="5:15">
      <c r="E164" s="97"/>
      <c r="F164" s="97"/>
      <c r="G164" s="137"/>
      <c r="H164" s="97"/>
      <c r="I164" s="97"/>
      <c r="J164" s="97"/>
      <c r="K164" s="97"/>
      <c r="L164" s="97"/>
      <c r="M164" s="97"/>
      <c r="N164" s="97"/>
      <c r="O164" s="97"/>
    </row>
    <row r="165" spans="5:15">
      <c r="E165" s="97"/>
      <c r="F165" s="97"/>
      <c r="G165" s="137"/>
      <c r="H165" s="97"/>
      <c r="I165" s="97"/>
      <c r="J165" s="97"/>
      <c r="K165" s="97"/>
      <c r="L165" s="97"/>
      <c r="M165" s="97"/>
      <c r="N165" s="97"/>
      <c r="O165" s="97"/>
    </row>
    <row r="166" spans="5:15">
      <c r="E166" s="97"/>
      <c r="F166" s="97"/>
      <c r="G166" s="137"/>
      <c r="H166" s="97"/>
      <c r="I166" s="97"/>
      <c r="J166" s="97"/>
      <c r="K166" s="97"/>
      <c r="L166" s="97"/>
      <c r="M166" s="97"/>
      <c r="N166" s="97"/>
      <c r="O166" s="97"/>
    </row>
    <row r="167" spans="5:15">
      <c r="E167" s="97"/>
      <c r="F167" s="97"/>
      <c r="G167" s="137"/>
      <c r="H167" s="97"/>
      <c r="I167" s="97"/>
      <c r="J167" s="97"/>
      <c r="K167" s="97"/>
      <c r="L167" s="97"/>
      <c r="M167" s="97"/>
      <c r="N167" s="97"/>
      <c r="O167" s="97"/>
    </row>
    <row r="168" spans="5:15">
      <c r="E168" s="97"/>
      <c r="F168" s="97"/>
      <c r="G168" s="137"/>
      <c r="H168" s="97"/>
      <c r="I168" s="97"/>
      <c r="J168" s="97"/>
      <c r="K168" s="97"/>
      <c r="L168" s="97"/>
      <c r="M168" s="97"/>
      <c r="N168" s="97"/>
      <c r="O168" s="97"/>
    </row>
    <row r="169" spans="5:15">
      <c r="E169" s="97"/>
      <c r="F169" s="97"/>
      <c r="G169" s="137"/>
      <c r="H169" s="97"/>
      <c r="I169" s="97"/>
      <c r="J169" s="97"/>
      <c r="K169" s="97"/>
      <c r="L169" s="97"/>
      <c r="M169" s="97"/>
      <c r="N169" s="97"/>
      <c r="O169" s="97"/>
    </row>
    <row r="170" spans="5:15">
      <c r="E170" s="97"/>
      <c r="F170" s="97"/>
      <c r="G170" s="137"/>
      <c r="H170" s="97"/>
      <c r="I170" s="97"/>
      <c r="J170" s="97"/>
      <c r="K170" s="97"/>
      <c r="L170" s="97"/>
      <c r="M170" s="97"/>
      <c r="N170" s="97"/>
      <c r="O170" s="97"/>
    </row>
    <row r="171" spans="5:15">
      <c r="E171" s="97"/>
      <c r="F171" s="97"/>
      <c r="G171" s="137"/>
      <c r="H171" s="97"/>
      <c r="I171" s="97"/>
      <c r="J171" s="97"/>
      <c r="K171" s="97"/>
      <c r="L171" s="97"/>
      <c r="M171" s="97"/>
      <c r="N171" s="97"/>
      <c r="O171" s="97"/>
    </row>
    <row r="172" spans="5:15">
      <c r="E172" s="97"/>
      <c r="F172" s="97"/>
      <c r="G172" s="137"/>
      <c r="H172" s="97"/>
      <c r="I172" s="97"/>
      <c r="J172" s="97"/>
      <c r="K172" s="97"/>
      <c r="L172" s="97"/>
      <c r="M172" s="97"/>
      <c r="N172" s="97"/>
      <c r="O172" s="97"/>
    </row>
    <row r="173" spans="5:15">
      <c r="E173" s="97"/>
      <c r="F173" s="97"/>
      <c r="G173" s="137"/>
      <c r="H173" s="97"/>
      <c r="I173" s="97"/>
      <c r="J173" s="97"/>
      <c r="K173" s="97"/>
      <c r="L173" s="97"/>
      <c r="M173" s="97"/>
      <c r="N173" s="97"/>
      <c r="O173" s="97"/>
    </row>
    <row r="174" spans="5:15">
      <c r="E174" s="97"/>
      <c r="F174" s="97"/>
      <c r="G174" s="137"/>
      <c r="H174" s="97"/>
      <c r="I174" s="97"/>
      <c r="J174" s="97"/>
      <c r="K174" s="97"/>
      <c r="L174" s="97"/>
      <c r="M174" s="97"/>
      <c r="N174" s="97"/>
      <c r="O174" s="97"/>
    </row>
    <row r="175" spans="5:15">
      <c r="E175" s="97"/>
      <c r="F175" s="97"/>
      <c r="G175" s="137"/>
      <c r="H175" s="97"/>
      <c r="I175" s="97"/>
      <c r="J175" s="97"/>
      <c r="K175" s="97"/>
      <c r="L175" s="97"/>
      <c r="M175" s="97"/>
      <c r="N175" s="97"/>
      <c r="O175" s="97"/>
    </row>
    <row r="176" spans="5:15">
      <c r="E176" s="97"/>
      <c r="F176" s="97"/>
      <c r="G176" s="137"/>
      <c r="H176" s="97"/>
      <c r="I176" s="97"/>
      <c r="J176" s="97"/>
      <c r="K176" s="97"/>
      <c r="L176" s="97"/>
      <c r="M176" s="97"/>
      <c r="N176" s="97"/>
      <c r="O176" s="97"/>
    </row>
    <row r="177" spans="5:15">
      <c r="E177" s="97"/>
      <c r="F177" s="97"/>
      <c r="G177" s="137"/>
      <c r="H177" s="97"/>
      <c r="I177" s="97"/>
      <c r="J177" s="97"/>
      <c r="K177" s="97"/>
      <c r="L177" s="97"/>
      <c r="M177" s="97"/>
      <c r="N177" s="97"/>
      <c r="O177" s="97"/>
    </row>
    <row r="178" spans="5:15">
      <c r="E178" s="97"/>
      <c r="F178" s="97"/>
      <c r="G178" s="137"/>
      <c r="H178" s="97"/>
      <c r="I178" s="97"/>
      <c r="J178" s="97"/>
      <c r="K178" s="97"/>
      <c r="L178" s="97"/>
      <c r="M178" s="97"/>
      <c r="N178" s="97"/>
      <c r="O178" s="97"/>
    </row>
    <row r="179" spans="5:15">
      <c r="E179" s="97"/>
      <c r="F179" s="97"/>
      <c r="G179" s="137"/>
      <c r="H179" s="97"/>
      <c r="I179" s="97"/>
      <c r="J179" s="97"/>
      <c r="K179" s="97"/>
      <c r="L179" s="97"/>
      <c r="M179" s="97"/>
      <c r="N179" s="97"/>
      <c r="O179" s="97"/>
    </row>
    <row r="180" spans="5:15">
      <c r="E180" s="97"/>
      <c r="F180" s="97"/>
      <c r="G180" s="137"/>
      <c r="H180" s="97"/>
      <c r="I180" s="97"/>
      <c r="J180" s="97"/>
      <c r="K180" s="97"/>
      <c r="L180" s="97"/>
      <c r="M180" s="97"/>
      <c r="N180" s="97"/>
      <c r="O180" s="97"/>
    </row>
    <row r="181" spans="5:15">
      <c r="E181" s="97"/>
      <c r="F181" s="97"/>
      <c r="G181" s="137"/>
      <c r="H181" s="97"/>
      <c r="I181" s="97"/>
      <c r="J181" s="97"/>
      <c r="K181" s="97"/>
      <c r="L181" s="97"/>
      <c r="M181" s="97"/>
      <c r="N181" s="97"/>
      <c r="O181" s="97"/>
    </row>
    <row r="182" spans="5:15">
      <c r="E182" s="97"/>
      <c r="F182" s="97"/>
      <c r="G182" s="137"/>
      <c r="H182" s="97"/>
      <c r="I182" s="97"/>
      <c r="J182" s="97"/>
      <c r="K182" s="97"/>
      <c r="L182" s="97"/>
      <c r="M182" s="97"/>
      <c r="N182" s="97"/>
      <c r="O182" s="97"/>
    </row>
    <row r="183" spans="5:15">
      <c r="E183" s="97"/>
      <c r="F183" s="97"/>
      <c r="G183" s="137"/>
      <c r="H183" s="97"/>
      <c r="I183" s="97"/>
      <c r="J183" s="97"/>
      <c r="K183" s="97"/>
      <c r="L183" s="97"/>
      <c r="M183" s="97"/>
      <c r="N183" s="97"/>
      <c r="O183" s="97"/>
    </row>
    <row r="184" spans="5:15">
      <c r="E184" s="97"/>
      <c r="F184" s="97"/>
      <c r="G184" s="137"/>
      <c r="H184" s="97"/>
      <c r="I184" s="97"/>
      <c r="J184" s="97"/>
      <c r="K184" s="97"/>
      <c r="L184" s="97"/>
      <c r="M184" s="97"/>
      <c r="N184" s="97"/>
      <c r="O184" s="97"/>
    </row>
    <row r="185" spans="5:15">
      <c r="E185" s="97"/>
      <c r="F185" s="97"/>
      <c r="G185" s="137"/>
      <c r="H185" s="97"/>
      <c r="I185" s="97"/>
      <c r="J185" s="97"/>
      <c r="K185" s="97"/>
      <c r="L185" s="97"/>
      <c r="M185" s="97"/>
      <c r="N185" s="97"/>
      <c r="O185" s="97"/>
    </row>
    <row r="186" spans="5:15">
      <c r="E186" s="97"/>
      <c r="F186" s="97"/>
      <c r="G186" s="137"/>
      <c r="H186" s="97"/>
      <c r="I186" s="97"/>
      <c r="J186" s="97"/>
      <c r="K186" s="97"/>
      <c r="L186" s="97"/>
      <c r="M186" s="97"/>
      <c r="N186" s="97"/>
      <c r="O186" s="97"/>
    </row>
    <row r="187" spans="5:15">
      <c r="E187" s="97"/>
      <c r="F187" s="97"/>
      <c r="G187" s="137"/>
      <c r="H187" s="97"/>
      <c r="I187" s="97"/>
      <c r="J187" s="97"/>
      <c r="K187" s="97"/>
      <c r="L187" s="97"/>
      <c r="M187" s="97"/>
      <c r="N187" s="97"/>
      <c r="O187" s="97"/>
    </row>
    <row r="188" spans="5:15">
      <c r="E188" s="97"/>
      <c r="F188" s="97"/>
      <c r="G188" s="137"/>
      <c r="H188" s="97"/>
      <c r="I188" s="97"/>
      <c r="J188" s="97"/>
      <c r="K188" s="97"/>
      <c r="L188" s="97"/>
      <c r="M188" s="97"/>
      <c r="N188" s="97"/>
      <c r="O188" s="97"/>
    </row>
    <row r="189" spans="5:15">
      <c r="E189" s="97"/>
      <c r="F189" s="97"/>
      <c r="G189" s="137"/>
      <c r="H189" s="97"/>
      <c r="I189" s="97"/>
      <c r="J189" s="97"/>
      <c r="K189" s="97"/>
      <c r="L189" s="97"/>
      <c r="M189" s="97"/>
      <c r="N189" s="97"/>
      <c r="O189" s="97"/>
    </row>
    <row r="190" spans="5:15">
      <c r="E190" s="97"/>
      <c r="F190" s="97"/>
      <c r="G190" s="137"/>
      <c r="H190" s="97"/>
      <c r="I190" s="97"/>
      <c r="J190" s="97"/>
      <c r="K190" s="97"/>
      <c r="L190" s="97"/>
      <c r="M190" s="97"/>
      <c r="N190" s="97"/>
      <c r="O190" s="97"/>
    </row>
    <row r="191" spans="5:15">
      <c r="E191" s="97"/>
      <c r="F191" s="97"/>
      <c r="G191" s="137"/>
      <c r="H191" s="97"/>
      <c r="I191" s="97"/>
      <c r="J191" s="97"/>
      <c r="K191" s="97"/>
      <c r="L191" s="97"/>
      <c r="M191" s="97"/>
      <c r="N191" s="97"/>
      <c r="O191" s="97"/>
    </row>
    <row r="192" spans="5:15">
      <c r="E192" s="97"/>
      <c r="F192" s="97"/>
      <c r="G192" s="137"/>
      <c r="H192" s="97"/>
      <c r="I192" s="97"/>
      <c r="J192" s="97"/>
      <c r="K192" s="97"/>
      <c r="L192" s="97"/>
      <c r="M192" s="97"/>
      <c r="N192" s="97"/>
      <c r="O192" s="97"/>
    </row>
    <row r="193" spans="5:15">
      <c r="E193" s="97"/>
      <c r="F193" s="97"/>
      <c r="G193" s="137"/>
      <c r="H193" s="97"/>
      <c r="I193" s="97"/>
      <c r="J193" s="97"/>
      <c r="K193" s="97"/>
      <c r="L193" s="97"/>
      <c r="M193" s="97"/>
      <c r="N193" s="97"/>
      <c r="O193" s="97"/>
    </row>
    <row r="194" spans="5:15">
      <c r="E194" s="97"/>
      <c r="F194" s="97"/>
      <c r="G194" s="137"/>
      <c r="H194" s="97"/>
      <c r="I194" s="97"/>
      <c r="J194" s="97"/>
      <c r="K194" s="97"/>
      <c r="L194" s="97"/>
      <c r="M194" s="97"/>
      <c r="N194" s="97"/>
      <c r="O194" s="97"/>
    </row>
    <row r="195" spans="5:15">
      <c r="E195" s="97"/>
      <c r="F195" s="97"/>
      <c r="G195" s="137"/>
      <c r="H195" s="97"/>
      <c r="I195" s="97"/>
      <c r="J195" s="97"/>
      <c r="K195" s="97"/>
      <c r="L195" s="97"/>
      <c r="M195" s="97"/>
      <c r="N195" s="97"/>
      <c r="O195" s="97"/>
    </row>
    <row r="196" spans="5:15">
      <c r="E196" s="97"/>
      <c r="F196" s="97"/>
      <c r="G196" s="137"/>
      <c r="H196" s="97"/>
      <c r="I196" s="97"/>
      <c r="J196" s="97"/>
      <c r="K196" s="97"/>
      <c r="L196" s="97"/>
      <c r="M196" s="97"/>
      <c r="N196" s="97"/>
      <c r="O196" s="97"/>
    </row>
    <row r="197" spans="5:15">
      <c r="E197" s="97"/>
      <c r="F197" s="97"/>
      <c r="G197" s="137"/>
      <c r="H197" s="97"/>
      <c r="I197" s="97"/>
      <c r="J197" s="97"/>
      <c r="K197" s="97"/>
      <c r="L197" s="97"/>
      <c r="M197" s="97"/>
      <c r="N197" s="97"/>
      <c r="O197" s="97"/>
    </row>
    <row r="198" spans="5:15">
      <c r="E198" s="97"/>
      <c r="F198" s="97"/>
      <c r="G198" s="137"/>
      <c r="H198" s="97"/>
      <c r="I198" s="97"/>
      <c r="J198" s="97"/>
      <c r="K198" s="97"/>
      <c r="L198" s="97"/>
      <c r="M198" s="97"/>
      <c r="N198" s="97"/>
      <c r="O198" s="97"/>
    </row>
    <row r="199" spans="5:15">
      <c r="E199" s="97"/>
      <c r="F199" s="97"/>
      <c r="G199" s="137"/>
      <c r="H199" s="97"/>
      <c r="I199" s="97"/>
      <c r="J199" s="97"/>
      <c r="K199" s="97"/>
      <c r="L199" s="97"/>
      <c r="M199" s="97"/>
      <c r="N199" s="97"/>
      <c r="O199" s="97"/>
    </row>
    <row r="200" spans="5:15">
      <c r="E200" s="97"/>
      <c r="F200" s="97"/>
      <c r="G200" s="137"/>
      <c r="H200" s="97"/>
      <c r="I200" s="97"/>
      <c r="J200" s="97"/>
      <c r="K200" s="97"/>
      <c r="L200" s="97"/>
      <c r="M200" s="97"/>
      <c r="N200" s="97"/>
      <c r="O200" s="97"/>
    </row>
    <row r="201" spans="5:15">
      <c r="E201" s="97"/>
      <c r="F201" s="97"/>
      <c r="G201" s="137"/>
      <c r="H201" s="97"/>
      <c r="I201" s="97"/>
      <c r="J201" s="97"/>
      <c r="K201" s="97"/>
      <c r="L201" s="97"/>
      <c r="M201" s="97"/>
      <c r="N201" s="97"/>
      <c r="O201" s="97"/>
    </row>
    <row r="202" spans="5:15">
      <c r="E202" s="97"/>
      <c r="F202" s="97"/>
      <c r="G202" s="137"/>
      <c r="H202" s="97"/>
      <c r="I202" s="97"/>
      <c r="J202" s="97"/>
      <c r="K202" s="97"/>
      <c r="L202" s="97"/>
      <c r="M202" s="97"/>
      <c r="N202" s="97"/>
      <c r="O202" s="97"/>
    </row>
    <row r="203" spans="5:15">
      <c r="E203" s="97"/>
      <c r="F203" s="97"/>
      <c r="G203" s="137"/>
      <c r="H203" s="97"/>
      <c r="I203" s="97"/>
      <c r="J203" s="97"/>
      <c r="K203" s="97"/>
      <c r="L203" s="97"/>
      <c r="M203" s="97"/>
      <c r="N203" s="97"/>
      <c r="O203" s="97"/>
    </row>
    <row r="204" spans="5:15">
      <c r="E204" s="97"/>
      <c r="F204" s="97"/>
      <c r="G204" s="137"/>
      <c r="H204" s="97"/>
      <c r="I204" s="97"/>
      <c r="J204" s="97"/>
      <c r="K204" s="97"/>
      <c r="L204" s="97"/>
      <c r="M204" s="97"/>
      <c r="N204" s="97"/>
      <c r="O204" s="97"/>
    </row>
    <row r="205" spans="5:15">
      <c r="E205" s="97"/>
      <c r="F205" s="97"/>
      <c r="G205" s="137"/>
      <c r="H205" s="97"/>
      <c r="I205" s="97"/>
      <c r="J205" s="97"/>
      <c r="K205" s="97"/>
      <c r="L205" s="97"/>
      <c r="M205" s="97"/>
      <c r="N205" s="97"/>
      <c r="O205" s="97"/>
    </row>
    <row r="206" spans="5:15">
      <c r="E206" s="97"/>
      <c r="F206" s="97"/>
      <c r="G206" s="137"/>
      <c r="H206" s="97"/>
      <c r="I206" s="97"/>
      <c r="J206" s="97"/>
      <c r="K206" s="97"/>
      <c r="L206" s="97"/>
      <c r="M206" s="97"/>
      <c r="N206" s="97"/>
      <c r="O206" s="97"/>
    </row>
    <row r="207" spans="5:15">
      <c r="E207" s="97"/>
      <c r="F207" s="97"/>
      <c r="G207" s="137"/>
      <c r="H207" s="97"/>
      <c r="I207" s="97"/>
      <c r="J207" s="97"/>
      <c r="K207" s="97"/>
      <c r="L207" s="97"/>
      <c r="M207" s="97"/>
      <c r="N207" s="97"/>
      <c r="O207" s="97"/>
    </row>
    <row r="208" spans="5:15">
      <c r="E208" s="97"/>
      <c r="F208" s="97"/>
      <c r="G208" s="137"/>
      <c r="H208" s="97"/>
      <c r="I208" s="97"/>
      <c r="J208" s="97"/>
      <c r="K208" s="97"/>
      <c r="L208" s="97"/>
      <c r="M208" s="97"/>
      <c r="N208" s="97"/>
      <c r="O208" s="97"/>
    </row>
    <row r="209" spans="5:15">
      <c r="E209" s="97"/>
      <c r="F209" s="97"/>
      <c r="G209" s="137"/>
      <c r="H209" s="97"/>
      <c r="I209" s="97"/>
      <c r="J209" s="97"/>
      <c r="K209" s="97"/>
      <c r="L209" s="97"/>
      <c r="M209" s="97"/>
      <c r="N209" s="97"/>
      <c r="O209" s="97"/>
    </row>
    <row r="210" spans="5:15">
      <c r="E210" s="97"/>
      <c r="F210" s="97"/>
      <c r="G210" s="137"/>
      <c r="H210" s="97"/>
      <c r="I210" s="97"/>
      <c r="J210" s="97"/>
      <c r="K210" s="97"/>
      <c r="L210" s="97"/>
      <c r="M210" s="97"/>
      <c r="N210" s="97"/>
      <c r="O210" s="97"/>
    </row>
    <row r="211" spans="5:15">
      <c r="E211" s="97"/>
      <c r="F211" s="97"/>
      <c r="G211" s="137"/>
      <c r="H211" s="97"/>
      <c r="I211" s="97"/>
      <c r="J211" s="97"/>
      <c r="K211" s="97"/>
      <c r="L211" s="97"/>
      <c r="M211" s="97"/>
      <c r="N211" s="97"/>
      <c r="O211" s="97"/>
    </row>
    <row r="212" spans="5:15">
      <c r="E212" s="97"/>
      <c r="F212" s="97"/>
      <c r="G212" s="137"/>
      <c r="H212" s="97"/>
      <c r="I212" s="97"/>
      <c r="J212" s="97"/>
      <c r="K212" s="97"/>
      <c r="L212" s="97"/>
      <c r="M212" s="97"/>
      <c r="N212" s="97"/>
      <c r="O212" s="97"/>
    </row>
    <row r="213" spans="5:15">
      <c r="E213" s="97"/>
      <c r="F213" s="97"/>
      <c r="G213" s="137"/>
      <c r="H213" s="97"/>
      <c r="I213" s="97"/>
      <c r="J213" s="97"/>
      <c r="K213" s="97"/>
      <c r="L213" s="97"/>
      <c r="M213" s="97"/>
      <c r="N213" s="97"/>
      <c r="O213" s="97"/>
    </row>
    <row r="214" spans="5:15">
      <c r="E214" s="97"/>
      <c r="F214" s="97"/>
      <c r="G214" s="137"/>
      <c r="H214" s="97"/>
      <c r="I214" s="97"/>
      <c r="J214" s="97"/>
      <c r="K214" s="97"/>
      <c r="L214" s="97"/>
      <c r="M214" s="97"/>
      <c r="N214" s="97"/>
      <c r="O214" s="97"/>
    </row>
    <row r="215" spans="5:15">
      <c r="E215" s="97"/>
      <c r="F215" s="97"/>
      <c r="G215" s="137"/>
      <c r="H215" s="97"/>
      <c r="I215" s="97"/>
      <c r="J215" s="97"/>
      <c r="K215" s="97"/>
      <c r="L215" s="97"/>
      <c r="M215" s="97"/>
      <c r="N215" s="97"/>
      <c r="O215" s="97"/>
    </row>
    <row r="216" spans="5:15">
      <c r="E216" s="97"/>
      <c r="F216" s="97"/>
      <c r="G216" s="137"/>
      <c r="H216" s="97"/>
      <c r="I216" s="97"/>
      <c r="J216" s="97"/>
      <c r="K216" s="97"/>
      <c r="L216" s="97"/>
      <c r="M216" s="97"/>
      <c r="N216" s="97"/>
      <c r="O216" s="97"/>
    </row>
    <row r="217" spans="5:15">
      <c r="E217" s="97"/>
      <c r="F217" s="97"/>
      <c r="G217" s="137"/>
      <c r="H217" s="97"/>
      <c r="I217" s="97"/>
      <c r="J217" s="97"/>
      <c r="K217" s="97"/>
      <c r="L217" s="97"/>
      <c r="M217" s="97"/>
      <c r="N217" s="97"/>
      <c r="O217" s="97"/>
    </row>
    <row r="218" spans="5:15">
      <c r="E218" s="97"/>
      <c r="F218" s="97"/>
      <c r="G218" s="137"/>
      <c r="H218" s="97"/>
      <c r="I218" s="97"/>
      <c r="J218" s="97"/>
      <c r="K218" s="97"/>
      <c r="L218" s="97"/>
      <c r="M218" s="97"/>
      <c r="N218" s="97"/>
      <c r="O218" s="97"/>
    </row>
    <row r="219" spans="5:15">
      <c r="E219" s="97"/>
      <c r="F219" s="97"/>
      <c r="G219" s="137"/>
      <c r="H219" s="97"/>
      <c r="I219" s="97"/>
      <c r="J219" s="97"/>
      <c r="K219" s="97"/>
      <c r="L219" s="97"/>
      <c r="M219" s="97"/>
      <c r="N219" s="97"/>
      <c r="O219" s="97"/>
    </row>
    <row r="220" spans="5:15">
      <c r="E220" s="97"/>
      <c r="F220" s="97"/>
      <c r="G220" s="137"/>
      <c r="H220" s="97"/>
      <c r="I220" s="97"/>
      <c r="J220" s="97"/>
      <c r="K220" s="97"/>
      <c r="L220" s="97"/>
      <c r="M220" s="97"/>
      <c r="N220" s="97"/>
      <c r="O220" s="97"/>
    </row>
    <row r="221" spans="5:15">
      <c r="E221" s="97"/>
      <c r="F221" s="97"/>
      <c r="G221" s="137"/>
      <c r="H221" s="97"/>
      <c r="I221" s="97"/>
      <c r="J221" s="97"/>
      <c r="K221" s="97"/>
      <c r="L221" s="97"/>
      <c r="M221" s="97"/>
      <c r="N221" s="97"/>
      <c r="O221" s="97"/>
    </row>
    <row r="222" spans="5:15">
      <c r="E222" s="97"/>
      <c r="F222" s="97"/>
      <c r="G222" s="137"/>
      <c r="H222" s="97"/>
      <c r="I222" s="97"/>
      <c r="J222" s="97"/>
      <c r="K222" s="97"/>
      <c r="L222" s="97"/>
      <c r="M222" s="97"/>
      <c r="N222" s="97"/>
      <c r="O222" s="97"/>
    </row>
    <row r="223" spans="5:15">
      <c r="E223" s="97"/>
      <c r="F223" s="97"/>
      <c r="G223" s="137"/>
      <c r="H223" s="97"/>
      <c r="I223" s="97"/>
      <c r="J223" s="97"/>
      <c r="K223" s="97"/>
      <c r="L223" s="97"/>
      <c r="M223" s="97"/>
      <c r="N223" s="97"/>
      <c r="O223" s="97"/>
    </row>
    <row r="224" spans="5:15">
      <c r="E224" s="97"/>
      <c r="F224" s="97"/>
      <c r="G224" s="137"/>
      <c r="H224" s="97"/>
      <c r="I224" s="97"/>
      <c r="J224" s="97"/>
      <c r="K224" s="97"/>
      <c r="L224" s="97"/>
      <c r="M224" s="97"/>
      <c r="N224" s="97"/>
      <c r="O224" s="97"/>
    </row>
    <row r="225" spans="5:15">
      <c r="E225" s="97"/>
      <c r="F225" s="97"/>
      <c r="G225" s="137"/>
      <c r="H225" s="97"/>
      <c r="I225" s="97"/>
      <c r="J225" s="97"/>
      <c r="K225" s="97"/>
      <c r="L225" s="97"/>
      <c r="M225" s="97"/>
      <c r="N225" s="97"/>
      <c r="O225" s="97"/>
    </row>
    <row r="226" spans="5:15">
      <c r="E226" s="97"/>
      <c r="F226" s="97"/>
      <c r="G226" s="137"/>
      <c r="H226" s="97"/>
      <c r="I226" s="97"/>
      <c r="J226" s="97"/>
      <c r="K226" s="97"/>
      <c r="L226" s="97"/>
      <c r="M226" s="97"/>
      <c r="N226" s="97"/>
      <c r="O226" s="97"/>
    </row>
    <row r="227" spans="5:15">
      <c r="E227" s="97"/>
      <c r="F227" s="97"/>
      <c r="G227" s="137"/>
      <c r="H227" s="97"/>
      <c r="I227" s="97"/>
      <c r="J227" s="97"/>
      <c r="K227" s="97"/>
      <c r="L227" s="97"/>
      <c r="M227" s="97"/>
      <c r="N227" s="97"/>
      <c r="O227" s="97"/>
    </row>
    <row r="228" spans="5:15">
      <c r="E228" s="97"/>
      <c r="F228" s="97"/>
      <c r="G228" s="137"/>
      <c r="H228" s="97"/>
      <c r="I228" s="97"/>
      <c r="J228" s="97"/>
      <c r="K228" s="97"/>
      <c r="L228" s="97"/>
      <c r="M228" s="97"/>
      <c r="N228" s="97"/>
      <c r="O228" s="97"/>
    </row>
    <row r="229" spans="5:15">
      <c r="E229" s="97"/>
      <c r="F229" s="97"/>
      <c r="G229" s="137"/>
      <c r="H229" s="97"/>
      <c r="I229" s="97"/>
      <c r="J229" s="97"/>
      <c r="K229" s="97"/>
      <c r="L229" s="97"/>
      <c r="M229" s="97"/>
      <c r="N229" s="97"/>
      <c r="O229" s="97"/>
    </row>
    <row r="230" spans="5:15">
      <c r="E230" s="97"/>
      <c r="F230" s="97"/>
      <c r="G230" s="137"/>
      <c r="H230" s="97"/>
      <c r="I230" s="97"/>
      <c r="J230" s="97"/>
      <c r="K230" s="97"/>
      <c r="L230" s="97"/>
      <c r="M230" s="97"/>
      <c r="N230" s="97"/>
      <c r="O230" s="97"/>
    </row>
    <row r="231" spans="5:15">
      <c r="E231" s="97"/>
      <c r="F231" s="97"/>
      <c r="G231" s="137"/>
      <c r="H231" s="97"/>
      <c r="I231" s="97"/>
      <c r="J231" s="97"/>
      <c r="K231" s="97"/>
      <c r="L231" s="97"/>
      <c r="M231" s="97"/>
      <c r="N231" s="97"/>
      <c r="O231" s="97"/>
    </row>
    <row r="232" spans="5:15">
      <c r="E232" s="97"/>
      <c r="F232" s="97"/>
      <c r="G232" s="137"/>
      <c r="H232" s="97"/>
      <c r="I232" s="97"/>
      <c r="J232" s="97"/>
      <c r="K232" s="97"/>
      <c r="L232" s="97"/>
      <c r="M232" s="97"/>
      <c r="N232" s="97"/>
      <c r="O232" s="97"/>
    </row>
    <row r="233" spans="5:15">
      <c r="E233" s="97"/>
      <c r="F233" s="97"/>
      <c r="G233" s="137"/>
      <c r="H233" s="97"/>
      <c r="I233" s="97"/>
      <c r="J233" s="97"/>
      <c r="K233" s="97"/>
      <c r="L233" s="97"/>
      <c r="M233" s="97"/>
      <c r="N233" s="97"/>
      <c r="O233" s="97"/>
    </row>
    <row r="234" spans="5:15">
      <c r="E234" s="97"/>
      <c r="F234" s="97"/>
      <c r="G234" s="137"/>
      <c r="H234" s="97"/>
      <c r="I234" s="97"/>
      <c r="J234" s="97"/>
      <c r="K234" s="97"/>
      <c r="L234" s="97"/>
      <c r="M234" s="97"/>
      <c r="N234" s="97"/>
      <c r="O234" s="97"/>
    </row>
    <row r="235" spans="5:15">
      <c r="E235" s="97"/>
      <c r="F235" s="97"/>
      <c r="G235" s="137"/>
      <c r="H235" s="97"/>
      <c r="I235" s="97"/>
      <c r="J235" s="97"/>
      <c r="K235" s="97"/>
      <c r="L235" s="97"/>
      <c r="M235" s="97"/>
      <c r="N235" s="97"/>
      <c r="O235" s="97"/>
    </row>
    <row r="236" spans="5:15">
      <c r="E236" s="97"/>
      <c r="F236" s="97"/>
      <c r="G236" s="137"/>
      <c r="H236" s="97"/>
      <c r="I236" s="97"/>
      <c r="J236" s="97"/>
      <c r="K236" s="97"/>
      <c r="L236" s="97"/>
      <c r="M236" s="97"/>
      <c r="N236" s="97"/>
      <c r="O236" s="97"/>
    </row>
    <row r="237" spans="5:15">
      <c r="E237" s="97"/>
      <c r="F237" s="97"/>
      <c r="G237" s="137"/>
      <c r="H237" s="97"/>
      <c r="I237" s="97"/>
      <c r="J237" s="97"/>
      <c r="K237" s="97"/>
      <c r="L237" s="97"/>
      <c r="M237" s="97"/>
      <c r="N237" s="97"/>
      <c r="O237" s="97"/>
    </row>
    <row r="238" spans="5:15">
      <c r="E238" s="97"/>
      <c r="F238" s="97"/>
      <c r="G238" s="137"/>
      <c r="H238" s="97"/>
      <c r="I238" s="97"/>
      <c r="J238" s="97"/>
      <c r="K238" s="97"/>
      <c r="L238" s="97"/>
      <c r="M238" s="97"/>
      <c r="N238" s="97"/>
      <c r="O238" s="97"/>
    </row>
    <row r="239" spans="5:15">
      <c r="E239" s="97"/>
      <c r="F239" s="97"/>
      <c r="G239" s="137"/>
      <c r="H239" s="97"/>
      <c r="I239" s="97"/>
      <c r="J239" s="97"/>
      <c r="K239" s="97"/>
      <c r="L239" s="97"/>
      <c r="M239" s="97"/>
      <c r="N239" s="97"/>
      <c r="O239" s="97"/>
    </row>
    <row r="240" spans="5:15">
      <c r="E240" s="97"/>
      <c r="F240" s="97"/>
      <c r="G240" s="137"/>
      <c r="H240" s="97"/>
      <c r="I240" s="97"/>
      <c r="J240" s="97"/>
      <c r="K240" s="97"/>
      <c r="L240" s="97"/>
      <c r="M240" s="97"/>
      <c r="N240" s="97"/>
      <c r="O240" s="97"/>
    </row>
    <row r="241" spans="5:15">
      <c r="E241" s="97"/>
      <c r="F241" s="97"/>
      <c r="G241" s="137"/>
      <c r="H241" s="97"/>
      <c r="I241" s="97"/>
      <c r="J241" s="97"/>
      <c r="K241" s="97"/>
      <c r="L241" s="97"/>
      <c r="M241" s="97"/>
      <c r="N241" s="97"/>
      <c r="O241" s="97"/>
    </row>
    <row r="242" spans="5:15">
      <c r="E242" s="97"/>
      <c r="F242" s="97"/>
      <c r="G242" s="137"/>
      <c r="H242" s="97"/>
      <c r="I242" s="97"/>
      <c r="J242" s="97"/>
      <c r="K242" s="97"/>
      <c r="L242" s="97"/>
      <c r="M242" s="97"/>
      <c r="N242" s="97"/>
      <c r="O242" s="97"/>
    </row>
    <row r="243" spans="5:15">
      <c r="E243" s="97"/>
      <c r="F243" s="97"/>
      <c r="G243" s="137"/>
      <c r="H243" s="97"/>
      <c r="I243" s="97"/>
      <c r="J243" s="97"/>
      <c r="K243" s="97"/>
      <c r="L243" s="97"/>
      <c r="M243" s="97"/>
      <c r="N243" s="97"/>
      <c r="O243" s="97"/>
    </row>
    <row r="244" spans="5:15">
      <c r="E244" s="97"/>
      <c r="F244" s="97"/>
      <c r="G244" s="137"/>
      <c r="H244" s="97"/>
      <c r="I244" s="97"/>
      <c r="J244" s="97"/>
      <c r="K244" s="97"/>
      <c r="L244" s="97"/>
      <c r="M244" s="97"/>
      <c r="N244" s="97"/>
      <c r="O244" s="97"/>
    </row>
    <row r="245" spans="5:15">
      <c r="E245" s="97"/>
      <c r="F245" s="97"/>
      <c r="G245" s="137"/>
      <c r="H245" s="97"/>
      <c r="I245" s="97"/>
      <c r="J245" s="97"/>
      <c r="K245" s="97"/>
      <c r="L245" s="97"/>
      <c r="M245" s="97"/>
      <c r="N245" s="97"/>
      <c r="O245" s="97"/>
    </row>
    <row r="246" spans="5:15">
      <c r="E246" s="97"/>
      <c r="F246" s="97"/>
      <c r="G246" s="137"/>
      <c r="H246" s="97"/>
      <c r="I246" s="97"/>
      <c r="J246" s="97"/>
      <c r="K246" s="97"/>
      <c r="L246" s="97"/>
      <c r="M246" s="97"/>
      <c r="N246" s="97"/>
      <c r="O246" s="97"/>
    </row>
    <row r="247" spans="5:15">
      <c r="E247" s="97"/>
      <c r="F247" s="97"/>
      <c r="G247" s="137"/>
      <c r="H247" s="97"/>
      <c r="I247" s="97"/>
      <c r="J247" s="97"/>
      <c r="K247" s="97"/>
      <c r="L247" s="97"/>
      <c r="M247" s="97"/>
      <c r="N247" s="97"/>
      <c r="O247" s="97"/>
    </row>
    <row r="248" spans="5:15">
      <c r="E248" s="97"/>
      <c r="F248" s="97"/>
      <c r="G248" s="137"/>
      <c r="H248" s="97"/>
      <c r="I248" s="97"/>
      <c r="J248" s="97"/>
      <c r="K248" s="97"/>
      <c r="L248" s="97"/>
      <c r="M248" s="97"/>
      <c r="N248" s="97"/>
      <c r="O248" s="97"/>
    </row>
    <row r="249" spans="5:15">
      <c r="E249" s="97"/>
      <c r="F249" s="97"/>
      <c r="G249" s="137"/>
      <c r="H249" s="97"/>
      <c r="I249" s="97"/>
      <c r="J249" s="97"/>
      <c r="K249" s="97"/>
      <c r="L249" s="97"/>
      <c r="M249" s="97"/>
      <c r="N249" s="97"/>
      <c r="O249" s="97"/>
    </row>
    <row r="250" spans="5:15">
      <c r="E250" s="97"/>
      <c r="F250" s="97"/>
      <c r="G250" s="137"/>
      <c r="H250" s="97"/>
      <c r="I250" s="97"/>
      <c r="J250" s="97"/>
      <c r="K250" s="97"/>
      <c r="L250" s="97"/>
      <c r="M250" s="97"/>
      <c r="N250" s="97"/>
      <c r="O250" s="97"/>
    </row>
    <row r="251" spans="5:15">
      <c r="E251" s="97"/>
      <c r="F251" s="97"/>
      <c r="G251" s="137"/>
      <c r="H251" s="97"/>
      <c r="I251" s="97"/>
      <c r="J251" s="97"/>
      <c r="K251" s="97"/>
      <c r="L251" s="97"/>
      <c r="M251" s="97"/>
      <c r="N251" s="97"/>
      <c r="O251" s="97"/>
    </row>
    <row r="252" spans="5:15">
      <c r="E252" s="97"/>
      <c r="F252" s="97"/>
      <c r="G252" s="137"/>
      <c r="H252" s="97"/>
      <c r="I252" s="97"/>
      <c r="J252" s="97"/>
      <c r="K252" s="97"/>
      <c r="L252" s="97"/>
      <c r="M252" s="97"/>
      <c r="N252" s="97"/>
      <c r="O252" s="97"/>
    </row>
    <row r="253" spans="5:15">
      <c r="E253" s="97"/>
      <c r="F253" s="97"/>
      <c r="G253" s="137"/>
      <c r="H253" s="97"/>
      <c r="I253" s="97"/>
      <c r="J253" s="97"/>
      <c r="K253" s="97"/>
      <c r="L253" s="97"/>
      <c r="M253" s="97"/>
      <c r="N253" s="97"/>
      <c r="O253" s="97"/>
    </row>
    <row r="254" spans="5:15">
      <c r="E254" s="97"/>
      <c r="F254" s="97"/>
      <c r="G254" s="137"/>
      <c r="H254" s="97"/>
      <c r="I254" s="97"/>
      <c r="J254" s="97"/>
      <c r="K254" s="97"/>
      <c r="L254" s="97"/>
      <c r="M254" s="97"/>
      <c r="N254" s="97"/>
      <c r="O254" s="97"/>
    </row>
    <row r="255" spans="5:15">
      <c r="E255" s="97"/>
      <c r="F255" s="97"/>
      <c r="G255" s="137"/>
      <c r="H255" s="97"/>
      <c r="I255" s="97"/>
      <c r="J255" s="97"/>
      <c r="K255" s="97"/>
      <c r="L255" s="97"/>
      <c r="M255" s="97"/>
      <c r="N255" s="97"/>
      <c r="O255" s="97"/>
    </row>
    <row r="256" spans="5:15">
      <c r="E256" s="97"/>
      <c r="F256" s="97"/>
      <c r="G256" s="137"/>
      <c r="H256" s="97"/>
      <c r="I256" s="97"/>
      <c r="J256" s="97"/>
      <c r="K256" s="97"/>
      <c r="L256" s="97"/>
      <c r="M256" s="97"/>
      <c r="N256" s="97"/>
      <c r="O256" s="97"/>
    </row>
    <row r="257" spans="5:15">
      <c r="E257" s="97"/>
      <c r="F257" s="97"/>
      <c r="G257" s="137"/>
      <c r="H257" s="97"/>
      <c r="I257" s="97"/>
      <c r="J257" s="97"/>
      <c r="K257" s="97"/>
      <c r="L257" s="97"/>
      <c r="M257" s="97"/>
      <c r="N257" s="97"/>
      <c r="O257" s="97"/>
    </row>
    <row r="258" spans="5:15">
      <c r="E258" s="97"/>
      <c r="F258" s="97"/>
      <c r="G258" s="137"/>
      <c r="H258" s="97"/>
      <c r="I258" s="97"/>
      <c r="J258" s="97"/>
      <c r="K258" s="97"/>
      <c r="L258" s="97"/>
      <c r="M258" s="97"/>
      <c r="N258" s="97"/>
      <c r="O258" s="97"/>
    </row>
    <row r="259" spans="5:15">
      <c r="E259" s="97"/>
      <c r="F259" s="97"/>
      <c r="G259" s="137"/>
      <c r="H259" s="97"/>
      <c r="I259" s="97"/>
      <c r="J259" s="97"/>
      <c r="K259" s="97"/>
      <c r="L259" s="97"/>
      <c r="M259" s="97"/>
      <c r="N259" s="97"/>
      <c r="O259" s="97"/>
    </row>
    <row r="260" spans="5:15">
      <c r="E260" s="97"/>
      <c r="F260" s="97"/>
      <c r="G260" s="137"/>
      <c r="H260" s="97"/>
      <c r="I260" s="97"/>
      <c r="J260" s="97"/>
      <c r="K260" s="97"/>
      <c r="L260" s="97"/>
      <c r="M260" s="97"/>
      <c r="N260" s="97"/>
      <c r="O260" s="97"/>
    </row>
    <row r="261" spans="5:15">
      <c r="E261" s="97"/>
      <c r="F261" s="97"/>
      <c r="G261" s="137"/>
      <c r="H261" s="97"/>
      <c r="I261" s="97"/>
      <c r="J261" s="97"/>
      <c r="K261" s="97"/>
      <c r="L261" s="97"/>
      <c r="M261" s="97"/>
      <c r="N261" s="97"/>
      <c r="O261" s="97"/>
    </row>
    <row r="262" spans="5:15">
      <c r="E262" s="97"/>
      <c r="F262" s="97"/>
      <c r="G262" s="137"/>
      <c r="H262" s="97"/>
      <c r="I262" s="97"/>
      <c r="J262" s="97"/>
      <c r="K262" s="97"/>
      <c r="L262" s="97"/>
      <c r="M262" s="97"/>
      <c r="N262" s="97"/>
      <c r="O262" s="97"/>
    </row>
    <row r="263" spans="5:15">
      <c r="E263" s="97"/>
      <c r="F263" s="97"/>
      <c r="G263" s="137"/>
      <c r="H263" s="97"/>
      <c r="I263" s="97"/>
      <c r="J263" s="97"/>
      <c r="K263" s="97"/>
      <c r="L263" s="97"/>
      <c r="M263" s="97"/>
      <c r="N263" s="97"/>
      <c r="O263" s="97"/>
    </row>
    <row r="264" spans="5:15">
      <c r="E264" s="97"/>
      <c r="F264" s="97"/>
      <c r="G264" s="137"/>
      <c r="H264" s="97"/>
      <c r="I264" s="97"/>
      <c r="J264" s="97"/>
      <c r="K264" s="97"/>
      <c r="L264" s="97"/>
      <c r="M264" s="97"/>
      <c r="N264" s="97"/>
      <c r="O264" s="97"/>
    </row>
    <row r="265" spans="5:15">
      <c r="E265" s="97"/>
      <c r="F265" s="97"/>
      <c r="G265" s="137"/>
      <c r="H265" s="97"/>
      <c r="I265" s="97"/>
      <c r="J265" s="97"/>
      <c r="K265" s="97"/>
      <c r="L265" s="97"/>
      <c r="M265" s="97"/>
      <c r="N265" s="97"/>
      <c r="O265" s="97"/>
    </row>
    <row r="266" spans="5:15">
      <c r="E266" s="97"/>
      <c r="F266" s="97"/>
      <c r="G266" s="137"/>
      <c r="H266" s="97"/>
      <c r="I266" s="97"/>
      <c r="J266" s="97"/>
      <c r="K266" s="97"/>
      <c r="L266" s="97"/>
      <c r="M266" s="97"/>
      <c r="N266" s="97"/>
      <c r="O266" s="97"/>
    </row>
    <row r="267" spans="5:15">
      <c r="E267" s="97"/>
      <c r="F267" s="97"/>
      <c r="G267" s="137"/>
      <c r="H267" s="97"/>
      <c r="I267" s="97"/>
      <c r="J267" s="97"/>
      <c r="K267" s="97"/>
      <c r="L267" s="97"/>
      <c r="M267" s="97"/>
      <c r="N267" s="97"/>
      <c r="O267" s="97"/>
    </row>
    <row r="268" spans="5:15">
      <c r="E268" s="97"/>
      <c r="F268" s="97"/>
      <c r="G268" s="137"/>
      <c r="H268" s="97"/>
      <c r="I268" s="97"/>
      <c r="J268" s="97"/>
      <c r="K268" s="97"/>
      <c r="L268" s="97"/>
      <c r="M268" s="97"/>
      <c r="N268" s="97"/>
      <c r="O268" s="97"/>
    </row>
    <row r="269" spans="5:15">
      <c r="E269" s="97"/>
      <c r="F269" s="97"/>
      <c r="G269" s="137"/>
      <c r="H269" s="97"/>
      <c r="I269" s="97"/>
      <c r="J269" s="97"/>
      <c r="K269" s="97"/>
      <c r="L269" s="97"/>
      <c r="M269" s="97"/>
      <c r="N269" s="97"/>
      <c r="O269" s="97"/>
    </row>
    <row r="270" spans="5:15">
      <c r="E270" s="97"/>
      <c r="F270" s="97"/>
      <c r="G270" s="137"/>
      <c r="H270" s="97"/>
      <c r="I270" s="97"/>
      <c r="J270" s="97"/>
      <c r="K270" s="97"/>
      <c r="L270" s="97"/>
      <c r="M270" s="97"/>
      <c r="N270" s="97"/>
      <c r="O270" s="97"/>
    </row>
    <row r="271" spans="5:15">
      <c r="E271" s="97"/>
      <c r="F271" s="97"/>
      <c r="G271" s="137"/>
      <c r="H271" s="97"/>
      <c r="I271" s="97"/>
      <c r="J271" s="97"/>
      <c r="K271" s="97"/>
      <c r="L271" s="97"/>
      <c r="M271" s="97"/>
      <c r="N271" s="97"/>
      <c r="O271" s="97"/>
    </row>
    <row r="272" spans="5:15">
      <c r="E272" s="97"/>
      <c r="F272" s="97"/>
      <c r="G272" s="137"/>
      <c r="H272" s="97"/>
      <c r="I272" s="97"/>
      <c r="J272" s="97"/>
      <c r="K272" s="97"/>
      <c r="L272" s="97"/>
      <c r="M272" s="97"/>
      <c r="N272" s="97"/>
      <c r="O272" s="97"/>
    </row>
    <row r="273" spans="5:15">
      <c r="E273" s="97"/>
      <c r="F273" s="97"/>
      <c r="G273" s="137"/>
      <c r="H273" s="97"/>
      <c r="I273" s="97"/>
      <c r="J273" s="97"/>
      <c r="K273" s="97"/>
      <c r="L273" s="97"/>
      <c r="M273" s="97"/>
      <c r="N273" s="97"/>
      <c r="O273" s="97"/>
    </row>
    <row r="274" spans="5:15">
      <c r="E274" s="97"/>
      <c r="F274" s="97"/>
      <c r="G274" s="137"/>
      <c r="H274" s="97"/>
      <c r="I274" s="97"/>
      <c r="J274" s="97"/>
      <c r="K274" s="97"/>
      <c r="L274" s="97"/>
      <c r="M274" s="97"/>
      <c r="N274" s="97"/>
      <c r="O274" s="97"/>
    </row>
    <row r="275" spans="5:15">
      <c r="E275" s="97"/>
      <c r="F275" s="97"/>
      <c r="G275" s="137"/>
      <c r="H275" s="97"/>
      <c r="I275" s="97"/>
      <c r="J275" s="97"/>
      <c r="K275" s="97"/>
      <c r="L275" s="97"/>
      <c r="M275" s="97"/>
      <c r="N275" s="97"/>
      <c r="O275" s="97"/>
    </row>
    <row r="276" spans="5:15">
      <c r="E276" s="97"/>
      <c r="F276" s="97"/>
      <c r="G276" s="137"/>
      <c r="H276" s="97"/>
      <c r="I276" s="97"/>
      <c r="J276" s="97"/>
      <c r="K276" s="97"/>
      <c r="L276" s="97"/>
      <c r="M276" s="97"/>
      <c r="N276" s="97"/>
      <c r="O276" s="97"/>
    </row>
    <row r="277" spans="5:15">
      <c r="E277" s="97"/>
      <c r="F277" s="97"/>
      <c r="G277" s="137"/>
      <c r="H277" s="97"/>
      <c r="I277" s="97"/>
      <c r="J277" s="97"/>
      <c r="K277" s="97"/>
      <c r="L277" s="97"/>
      <c r="M277" s="97"/>
      <c r="N277" s="97"/>
      <c r="O277" s="97"/>
    </row>
    <row r="278" spans="5:15">
      <c r="E278" s="97"/>
      <c r="F278" s="97"/>
      <c r="G278" s="137"/>
      <c r="H278" s="97"/>
      <c r="I278" s="97"/>
      <c r="J278" s="97"/>
      <c r="K278" s="97"/>
      <c r="L278" s="97"/>
      <c r="M278" s="97"/>
      <c r="N278" s="97"/>
      <c r="O278" s="97"/>
    </row>
    <row r="279" spans="5:15">
      <c r="E279" s="97"/>
      <c r="F279" s="97"/>
      <c r="G279" s="137"/>
      <c r="H279" s="97"/>
      <c r="I279" s="97"/>
      <c r="J279" s="97"/>
      <c r="K279" s="97"/>
      <c r="L279" s="97"/>
      <c r="M279" s="97"/>
      <c r="N279" s="97"/>
      <c r="O279" s="97"/>
    </row>
    <row r="280" spans="5:15">
      <c r="E280" s="97"/>
      <c r="F280" s="97"/>
      <c r="G280" s="137"/>
      <c r="H280" s="97"/>
      <c r="I280" s="97"/>
      <c r="J280" s="97"/>
      <c r="K280" s="97"/>
      <c r="L280" s="97"/>
      <c r="M280" s="97"/>
      <c r="N280" s="97"/>
      <c r="O280" s="97"/>
    </row>
    <row r="281" spans="5:15">
      <c r="E281" s="97"/>
      <c r="F281" s="97"/>
      <c r="G281" s="137"/>
      <c r="H281" s="97"/>
      <c r="I281" s="97"/>
      <c r="J281" s="97"/>
      <c r="K281" s="97"/>
      <c r="L281" s="97"/>
      <c r="M281" s="97"/>
      <c r="N281" s="97"/>
      <c r="O281" s="97"/>
    </row>
    <row r="282" spans="5:15">
      <c r="E282" s="97"/>
      <c r="F282" s="97"/>
      <c r="G282" s="137"/>
      <c r="H282" s="97"/>
      <c r="I282" s="97"/>
      <c r="J282" s="97"/>
      <c r="K282" s="97"/>
      <c r="L282" s="97"/>
      <c r="M282" s="97"/>
      <c r="N282" s="97"/>
      <c r="O282" s="97"/>
    </row>
    <row r="283" spans="5:15">
      <c r="E283" s="97"/>
      <c r="F283" s="97"/>
      <c r="G283" s="137"/>
      <c r="H283" s="97"/>
      <c r="I283" s="97"/>
      <c r="J283" s="97"/>
      <c r="K283" s="97"/>
      <c r="L283" s="97"/>
      <c r="M283" s="97"/>
      <c r="N283" s="97"/>
      <c r="O283" s="97"/>
    </row>
    <row r="284" spans="5:15">
      <c r="E284" s="97"/>
      <c r="F284" s="97"/>
      <c r="G284" s="137"/>
      <c r="H284" s="97"/>
      <c r="I284" s="97"/>
      <c r="J284" s="97"/>
      <c r="K284" s="97"/>
      <c r="L284" s="97"/>
      <c r="M284" s="97"/>
      <c r="N284" s="97"/>
      <c r="O284" s="97"/>
    </row>
    <row r="285" spans="5:15">
      <c r="E285" s="97"/>
      <c r="F285" s="97"/>
      <c r="G285" s="137"/>
      <c r="H285" s="97"/>
      <c r="I285" s="97"/>
      <c r="J285" s="97"/>
      <c r="K285" s="97"/>
      <c r="L285" s="97"/>
      <c r="M285" s="97"/>
      <c r="N285" s="97"/>
      <c r="O285" s="97"/>
    </row>
    <row r="286" spans="5:15">
      <c r="E286" s="97"/>
      <c r="F286" s="97"/>
      <c r="G286" s="137"/>
      <c r="H286" s="97"/>
      <c r="I286" s="97"/>
      <c r="J286" s="97"/>
      <c r="K286" s="97"/>
      <c r="L286" s="97"/>
      <c r="M286" s="97"/>
      <c r="N286" s="97"/>
      <c r="O286" s="97"/>
    </row>
    <row r="287" spans="5:15">
      <c r="E287" s="97"/>
      <c r="F287" s="97"/>
      <c r="G287" s="137"/>
      <c r="H287" s="97"/>
      <c r="I287" s="97"/>
      <c r="J287" s="97"/>
      <c r="K287" s="97"/>
      <c r="L287" s="97"/>
      <c r="M287" s="97"/>
      <c r="N287" s="97"/>
      <c r="O287" s="97"/>
    </row>
    <row r="288" spans="5:15">
      <c r="E288" s="97"/>
      <c r="F288" s="97"/>
      <c r="G288" s="137"/>
      <c r="H288" s="97"/>
      <c r="I288" s="97"/>
      <c r="J288" s="97"/>
      <c r="K288" s="97"/>
      <c r="L288" s="97"/>
      <c r="M288" s="97"/>
      <c r="N288" s="97"/>
      <c r="O288" s="97"/>
    </row>
    <row r="289" spans="5:15">
      <c r="E289" s="97"/>
      <c r="F289" s="97"/>
      <c r="G289" s="137"/>
      <c r="H289" s="97"/>
      <c r="I289" s="97"/>
      <c r="J289" s="97"/>
      <c r="K289" s="97"/>
      <c r="L289" s="97"/>
      <c r="M289" s="97"/>
      <c r="N289" s="97"/>
      <c r="O289" s="97"/>
    </row>
    <row r="290" spans="5:15">
      <c r="E290" s="97"/>
      <c r="F290" s="97"/>
      <c r="G290" s="137"/>
      <c r="H290" s="97"/>
      <c r="I290" s="97"/>
      <c r="J290" s="97"/>
      <c r="K290" s="97"/>
      <c r="L290" s="97"/>
      <c r="M290" s="97"/>
      <c r="N290" s="97"/>
      <c r="O290" s="97"/>
    </row>
    <row r="291" spans="5:15">
      <c r="E291" s="97"/>
      <c r="F291" s="97"/>
      <c r="G291" s="137"/>
      <c r="H291" s="97"/>
      <c r="I291" s="97"/>
      <c r="J291" s="97"/>
      <c r="K291" s="97"/>
      <c r="L291" s="97"/>
      <c r="M291" s="97"/>
      <c r="N291" s="97"/>
      <c r="O291" s="97"/>
    </row>
    <row r="292" spans="5:15">
      <c r="E292" s="97"/>
      <c r="F292" s="97"/>
      <c r="G292" s="137"/>
      <c r="H292" s="97"/>
      <c r="I292" s="97"/>
      <c r="J292" s="97"/>
      <c r="K292" s="97"/>
      <c r="L292" s="97"/>
      <c r="M292" s="97"/>
      <c r="N292" s="97"/>
      <c r="O292" s="97"/>
    </row>
    <row r="293" spans="5:15">
      <c r="E293" s="97"/>
      <c r="F293" s="97"/>
      <c r="G293" s="137"/>
      <c r="H293" s="97"/>
      <c r="I293" s="97"/>
      <c r="J293" s="97"/>
      <c r="K293" s="97"/>
      <c r="L293" s="97"/>
      <c r="M293" s="97"/>
      <c r="N293" s="97"/>
      <c r="O293" s="97"/>
    </row>
    <row r="294" spans="5:15">
      <c r="E294" s="97"/>
      <c r="F294" s="97"/>
      <c r="G294" s="137"/>
      <c r="H294" s="97"/>
      <c r="I294" s="97"/>
      <c r="J294" s="97"/>
      <c r="K294" s="97"/>
      <c r="L294" s="97"/>
      <c r="M294" s="97"/>
      <c r="N294" s="97"/>
      <c r="O294" s="97"/>
    </row>
    <row r="295" spans="5:15">
      <c r="E295" s="97"/>
      <c r="F295" s="97"/>
      <c r="G295" s="137"/>
      <c r="H295" s="97"/>
      <c r="I295" s="97"/>
      <c r="J295" s="97"/>
      <c r="K295" s="97"/>
      <c r="L295" s="97"/>
      <c r="M295" s="97"/>
      <c r="N295" s="97"/>
      <c r="O295" s="97"/>
    </row>
    <row r="296" spans="5:15">
      <c r="E296" s="97"/>
      <c r="F296" s="97"/>
      <c r="G296" s="137"/>
      <c r="H296" s="97"/>
      <c r="I296" s="97"/>
      <c r="J296" s="97"/>
      <c r="K296" s="97"/>
      <c r="L296" s="97"/>
      <c r="M296" s="97"/>
      <c r="N296" s="97"/>
      <c r="O296" s="97"/>
    </row>
    <row r="297" spans="5:15">
      <c r="E297" s="97"/>
      <c r="F297" s="97"/>
      <c r="G297" s="137"/>
      <c r="H297" s="97"/>
      <c r="I297" s="97"/>
      <c r="J297" s="97"/>
      <c r="K297" s="97"/>
      <c r="L297" s="97"/>
      <c r="M297" s="97"/>
      <c r="N297" s="97"/>
      <c r="O297" s="97"/>
    </row>
    <row r="298" spans="5:15">
      <c r="E298" s="97"/>
      <c r="F298" s="97"/>
      <c r="G298" s="137"/>
      <c r="H298" s="97"/>
      <c r="I298" s="97"/>
      <c r="J298" s="97"/>
      <c r="K298" s="97"/>
      <c r="L298" s="97"/>
      <c r="M298" s="97"/>
      <c r="N298" s="97"/>
      <c r="O298" s="97"/>
    </row>
    <row r="299" spans="5:15">
      <c r="E299" s="97"/>
      <c r="F299" s="97"/>
      <c r="G299" s="137"/>
      <c r="H299" s="97"/>
      <c r="I299" s="97"/>
      <c r="J299" s="97"/>
      <c r="K299" s="97"/>
      <c r="L299" s="97"/>
      <c r="M299" s="97"/>
      <c r="N299" s="97"/>
      <c r="O299" s="97"/>
    </row>
    <row r="300" spans="5:15">
      <c r="E300" s="97"/>
      <c r="F300" s="97"/>
      <c r="G300" s="137"/>
      <c r="H300" s="97"/>
      <c r="I300" s="97"/>
      <c r="J300" s="97"/>
      <c r="K300" s="97"/>
      <c r="L300" s="97"/>
      <c r="M300" s="97"/>
      <c r="N300" s="97"/>
      <c r="O300" s="97"/>
    </row>
    <row r="301" spans="5:15">
      <c r="E301" s="97"/>
      <c r="F301" s="97"/>
      <c r="G301" s="137"/>
      <c r="H301" s="97"/>
      <c r="I301" s="97"/>
      <c r="J301" s="97"/>
      <c r="K301" s="97"/>
      <c r="L301" s="97"/>
      <c r="M301" s="97"/>
      <c r="N301" s="97"/>
      <c r="O301" s="97"/>
    </row>
    <row r="302" spans="5:15">
      <c r="E302" s="97"/>
      <c r="F302" s="97"/>
      <c r="G302" s="137"/>
      <c r="H302" s="97"/>
      <c r="I302" s="97"/>
      <c r="J302" s="97"/>
      <c r="K302" s="97"/>
      <c r="L302" s="97"/>
      <c r="M302" s="97"/>
      <c r="N302" s="97"/>
      <c r="O302" s="97"/>
    </row>
    <row r="303" spans="5:15">
      <c r="E303" s="97"/>
      <c r="F303" s="97"/>
      <c r="G303" s="137"/>
      <c r="H303" s="97"/>
      <c r="I303" s="97"/>
      <c r="J303" s="97"/>
      <c r="K303" s="97"/>
      <c r="L303" s="97"/>
      <c r="M303" s="97"/>
      <c r="N303" s="97"/>
      <c r="O303" s="97"/>
    </row>
    <row r="304" spans="5:15">
      <c r="E304" s="97"/>
      <c r="F304" s="97"/>
      <c r="G304" s="137"/>
      <c r="H304" s="97"/>
      <c r="I304" s="97"/>
      <c r="J304" s="97"/>
      <c r="K304" s="97"/>
      <c r="L304" s="97"/>
      <c r="M304" s="97"/>
      <c r="N304" s="97"/>
      <c r="O304" s="97"/>
    </row>
    <row r="305" spans="5:15">
      <c r="E305" s="97"/>
      <c r="F305" s="97"/>
      <c r="G305" s="137"/>
      <c r="H305" s="97"/>
      <c r="I305" s="97"/>
      <c r="J305" s="97"/>
      <c r="K305" s="97"/>
      <c r="L305" s="97"/>
      <c r="M305" s="97"/>
      <c r="N305" s="97"/>
      <c r="O305" s="97"/>
    </row>
    <row r="306" spans="5:15">
      <c r="E306" s="97"/>
      <c r="F306" s="97"/>
      <c r="G306" s="137"/>
      <c r="H306" s="97"/>
      <c r="I306" s="97"/>
      <c r="J306" s="97"/>
      <c r="K306" s="97"/>
      <c r="L306" s="97"/>
      <c r="M306" s="97"/>
      <c r="N306" s="97"/>
      <c r="O306" s="97"/>
    </row>
    <row r="307" spans="5:15">
      <c r="E307" s="97"/>
      <c r="F307" s="97"/>
      <c r="G307" s="137"/>
      <c r="H307" s="97"/>
      <c r="I307" s="97"/>
      <c r="J307" s="97"/>
      <c r="K307" s="97"/>
      <c r="L307" s="97"/>
      <c r="M307" s="97"/>
      <c r="N307" s="97"/>
      <c r="O307" s="97"/>
    </row>
    <row r="308" spans="5:15">
      <c r="E308" s="97"/>
      <c r="F308" s="97"/>
      <c r="G308" s="137"/>
      <c r="H308" s="97"/>
      <c r="I308" s="97"/>
      <c r="J308" s="97"/>
      <c r="K308" s="97"/>
      <c r="L308" s="97"/>
      <c r="M308" s="97"/>
      <c r="N308" s="97"/>
      <c r="O308" s="97"/>
    </row>
    <row r="309" spans="5:15">
      <c r="E309" s="97"/>
      <c r="F309" s="97"/>
      <c r="G309" s="137"/>
      <c r="H309" s="97"/>
      <c r="I309" s="97"/>
      <c r="J309" s="97"/>
      <c r="K309" s="97"/>
      <c r="L309" s="97"/>
      <c r="M309" s="97"/>
      <c r="N309" s="97"/>
      <c r="O309" s="97"/>
    </row>
    <row r="310" spans="5:15">
      <c r="E310" s="97"/>
      <c r="F310" s="97"/>
      <c r="G310" s="137"/>
      <c r="H310" s="97"/>
      <c r="I310" s="97"/>
      <c r="J310" s="97"/>
      <c r="K310" s="97"/>
      <c r="L310" s="97"/>
      <c r="M310" s="97"/>
      <c r="N310" s="97"/>
      <c r="O310" s="97"/>
    </row>
    <row r="311" spans="5:15">
      <c r="E311" s="97"/>
      <c r="F311" s="97"/>
      <c r="G311" s="137"/>
      <c r="H311" s="97"/>
      <c r="I311" s="97"/>
      <c r="J311" s="97"/>
      <c r="K311" s="97"/>
      <c r="L311" s="97"/>
      <c r="M311" s="97"/>
      <c r="N311" s="97"/>
      <c r="O311" s="97"/>
    </row>
    <row r="312" spans="5:15">
      <c r="E312" s="97"/>
      <c r="F312" s="97"/>
      <c r="G312" s="137"/>
      <c r="H312" s="97"/>
      <c r="I312" s="97"/>
      <c r="J312" s="97"/>
      <c r="K312" s="97"/>
      <c r="L312" s="97"/>
      <c r="M312" s="97"/>
      <c r="N312" s="97"/>
      <c r="O312" s="97"/>
    </row>
    <row r="313" spans="5:15">
      <c r="E313" s="97"/>
      <c r="F313" s="97"/>
      <c r="G313" s="137"/>
      <c r="H313" s="97"/>
      <c r="I313" s="97"/>
      <c r="J313" s="97"/>
      <c r="K313" s="97"/>
      <c r="L313" s="97"/>
      <c r="M313" s="97"/>
      <c r="N313" s="97"/>
      <c r="O313" s="97"/>
    </row>
    <row r="314" spans="5:15">
      <c r="E314" s="97"/>
      <c r="F314" s="97"/>
      <c r="G314" s="137"/>
      <c r="H314" s="97"/>
      <c r="I314" s="97"/>
      <c r="J314" s="97"/>
      <c r="K314" s="97"/>
      <c r="L314" s="97"/>
      <c r="M314" s="97"/>
      <c r="N314" s="97"/>
      <c r="O314" s="97"/>
    </row>
    <row r="315" spans="5:15">
      <c r="E315" s="97"/>
      <c r="F315" s="97"/>
      <c r="G315" s="137"/>
      <c r="H315" s="97"/>
      <c r="I315" s="97"/>
      <c r="J315" s="97"/>
      <c r="K315" s="97"/>
      <c r="L315" s="97"/>
      <c r="M315" s="97"/>
      <c r="N315" s="97"/>
      <c r="O315" s="97"/>
    </row>
    <row r="316" spans="5:15">
      <c r="E316" s="97"/>
      <c r="F316" s="97"/>
      <c r="G316" s="137"/>
      <c r="H316" s="97"/>
      <c r="I316" s="97"/>
      <c r="J316" s="97"/>
      <c r="K316" s="97"/>
      <c r="L316" s="97"/>
      <c r="M316" s="97"/>
      <c r="N316" s="97"/>
      <c r="O316" s="97"/>
    </row>
    <row r="317" spans="5:15">
      <c r="E317" s="97"/>
      <c r="F317" s="97"/>
      <c r="G317" s="137"/>
      <c r="H317" s="97"/>
      <c r="I317" s="97"/>
      <c r="J317" s="97"/>
      <c r="K317" s="97"/>
      <c r="L317" s="97"/>
      <c r="M317" s="97"/>
      <c r="N317" s="97"/>
      <c r="O317" s="97"/>
    </row>
    <row r="318" spans="5:15">
      <c r="E318" s="97"/>
      <c r="F318" s="97"/>
      <c r="G318" s="137"/>
      <c r="H318" s="97"/>
      <c r="I318" s="97"/>
      <c r="J318" s="97"/>
      <c r="K318" s="97"/>
      <c r="L318" s="97"/>
      <c r="M318" s="97"/>
      <c r="N318" s="97"/>
      <c r="O318" s="97"/>
    </row>
    <row r="319" spans="5:15">
      <c r="E319" s="97"/>
      <c r="F319" s="97"/>
      <c r="G319" s="137"/>
      <c r="H319" s="97"/>
      <c r="I319" s="97"/>
      <c r="J319" s="97"/>
      <c r="K319" s="97"/>
      <c r="L319" s="97"/>
      <c r="M319" s="97"/>
      <c r="N319" s="97"/>
      <c r="O319" s="97"/>
    </row>
    <row r="320" spans="5:15">
      <c r="E320" s="97"/>
      <c r="F320" s="97"/>
      <c r="G320" s="137"/>
      <c r="H320" s="97"/>
      <c r="I320" s="97"/>
      <c r="J320" s="97"/>
      <c r="K320" s="97"/>
      <c r="L320" s="97"/>
      <c r="M320" s="97"/>
      <c r="N320" s="97"/>
      <c r="O320" s="97"/>
    </row>
    <row r="321" spans="5:15">
      <c r="E321" s="97"/>
      <c r="F321" s="97"/>
      <c r="G321" s="137"/>
      <c r="H321" s="97"/>
      <c r="I321" s="97"/>
      <c r="J321" s="97"/>
      <c r="K321" s="97"/>
      <c r="L321" s="97"/>
      <c r="M321" s="97"/>
      <c r="N321" s="97"/>
      <c r="O321" s="97"/>
    </row>
    <row r="322" spans="5:15">
      <c r="E322" s="97"/>
      <c r="F322" s="97"/>
      <c r="G322" s="137"/>
      <c r="H322" s="97"/>
      <c r="I322" s="97"/>
      <c r="J322" s="97"/>
      <c r="K322" s="97"/>
      <c r="L322" s="97"/>
      <c r="M322" s="97"/>
      <c r="N322" s="97"/>
      <c r="O322" s="97"/>
    </row>
    <row r="323" spans="5:15">
      <c r="E323" s="97"/>
      <c r="F323" s="97"/>
      <c r="G323" s="137"/>
      <c r="H323" s="97"/>
      <c r="I323" s="97"/>
      <c r="J323" s="97"/>
      <c r="K323" s="97"/>
      <c r="L323" s="97"/>
      <c r="M323" s="97"/>
      <c r="N323" s="97"/>
      <c r="O323" s="97"/>
    </row>
    <row r="324" spans="5:15">
      <c r="E324" s="97"/>
      <c r="F324" s="97"/>
      <c r="G324" s="137"/>
      <c r="H324" s="97"/>
      <c r="I324" s="97"/>
      <c r="J324" s="97"/>
      <c r="K324" s="97"/>
      <c r="L324" s="97"/>
      <c r="M324" s="97"/>
      <c r="N324" s="97"/>
      <c r="O324" s="97"/>
    </row>
    <row r="325" spans="5:15">
      <c r="E325" s="97"/>
      <c r="F325" s="97"/>
      <c r="G325" s="137"/>
      <c r="H325" s="97"/>
      <c r="I325" s="97"/>
      <c r="J325" s="97"/>
      <c r="K325" s="97"/>
      <c r="L325" s="97"/>
      <c r="M325" s="97"/>
      <c r="N325" s="97"/>
      <c r="O325" s="97"/>
    </row>
    <row r="326" spans="5:15">
      <c r="E326" s="97"/>
      <c r="F326" s="97"/>
      <c r="G326" s="137"/>
      <c r="H326" s="97"/>
      <c r="I326" s="97"/>
      <c r="J326" s="97"/>
      <c r="K326" s="97"/>
      <c r="L326" s="97"/>
      <c r="M326" s="97"/>
      <c r="N326" s="97"/>
      <c r="O326" s="97"/>
    </row>
    <row r="327" spans="5:15">
      <c r="E327" s="97"/>
      <c r="F327" s="97"/>
      <c r="G327" s="137"/>
      <c r="H327" s="97"/>
      <c r="I327" s="97"/>
      <c r="J327" s="97"/>
      <c r="K327" s="97"/>
      <c r="L327" s="97"/>
      <c r="M327" s="97"/>
      <c r="N327" s="97"/>
      <c r="O327" s="97"/>
    </row>
    <row r="328" spans="5:15">
      <c r="E328" s="97"/>
      <c r="F328" s="97"/>
      <c r="G328" s="137"/>
      <c r="H328" s="97"/>
      <c r="I328" s="97"/>
      <c r="J328" s="97"/>
      <c r="K328" s="97"/>
      <c r="L328" s="97"/>
      <c r="M328" s="97"/>
      <c r="N328" s="97"/>
      <c r="O328" s="97"/>
    </row>
    <row r="329" spans="5:15">
      <c r="E329" s="97"/>
      <c r="F329" s="97"/>
      <c r="G329" s="137"/>
      <c r="H329" s="97"/>
      <c r="I329" s="97"/>
      <c r="J329" s="97"/>
      <c r="K329" s="97"/>
      <c r="L329" s="97"/>
      <c r="M329" s="97"/>
      <c r="N329" s="97"/>
      <c r="O329" s="97"/>
    </row>
    <row r="330" spans="5:15">
      <c r="E330" s="97"/>
      <c r="F330" s="97"/>
      <c r="G330" s="137"/>
      <c r="H330" s="97"/>
      <c r="I330" s="97"/>
      <c r="J330" s="97"/>
      <c r="K330" s="97"/>
      <c r="L330" s="97"/>
      <c r="M330" s="97"/>
      <c r="N330" s="97"/>
      <c r="O330" s="97"/>
    </row>
    <row r="331" spans="5:15">
      <c r="E331" s="97"/>
      <c r="F331" s="97"/>
      <c r="G331" s="137"/>
      <c r="H331" s="97"/>
      <c r="I331" s="97"/>
      <c r="J331" s="97"/>
      <c r="K331" s="97"/>
      <c r="L331" s="97"/>
      <c r="M331" s="97"/>
      <c r="N331" s="97"/>
      <c r="O331" s="97"/>
    </row>
    <row r="332" spans="5:15">
      <c r="E332" s="97"/>
      <c r="F332" s="97"/>
      <c r="G332" s="137"/>
      <c r="H332" s="97"/>
      <c r="I332" s="97"/>
      <c r="J332" s="97"/>
      <c r="K332" s="97"/>
      <c r="L332" s="97"/>
      <c r="M332" s="97"/>
      <c r="N332" s="97"/>
      <c r="O332" s="97"/>
    </row>
    <row r="333" spans="5:15">
      <c r="E333" s="97"/>
      <c r="F333" s="97"/>
      <c r="G333" s="137"/>
      <c r="H333" s="97"/>
      <c r="I333" s="97"/>
      <c r="J333" s="97"/>
      <c r="K333" s="97"/>
      <c r="L333" s="97"/>
      <c r="M333" s="97"/>
      <c r="N333" s="97"/>
      <c r="O333" s="97"/>
    </row>
    <row r="334" spans="5:15">
      <c r="E334" s="97"/>
      <c r="F334" s="97"/>
      <c r="G334" s="137"/>
      <c r="H334" s="97"/>
      <c r="I334" s="97"/>
      <c r="J334" s="97"/>
      <c r="K334" s="97"/>
      <c r="L334" s="97"/>
      <c r="M334" s="97"/>
      <c r="N334" s="97"/>
      <c r="O334" s="97"/>
    </row>
    <row r="335" spans="5:15">
      <c r="E335" s="97"/>
      <c r="F335" s="97"/>
      <c r="G335" s="137"/>
      <c r="H335" s="97"/>
      <c r="I335" s="97"/>
      <c r="J335" s="97"/>
      <c r="K335" s="97"/>
      <c r="L335" s="97"/>
      <c r="M335" s="97"/>
      <c r="N335" s="97"/>
      <c r="O335" s="97"/>
    </row>
    <row r="336" spans="5:15">
      <c r="E336" s="97"/>
      <c r="F336" s="97"/>
      <c r="G336" s="137"/>
      <c r="H336" s="97"/>
      <c r="I336" s="97"/>
      <c r="J336" s="97"/>
      <c r="K336" s="97"/>
      <c r="L336" s="97"/>
      <c r="M336" s="97"/>
      <c r="N336" s="97"/>
      <c r="O336" s="97"/>
    </row>
    <row r="337" spans="5:15">
      <c r="E337" s="97"/>
      <c r="F337" s="97"/>
      <c r="G337" s="137"/>
      <c r="H337" s="97"/>
      <c r="I337" s="97"/>
      <c r="J337" s="97"/>
      <c r="K337" s="97"/>
      <c r="L337" s="97"/>
      <c r="M337" s="97"/>
      <c r="N337" s="97"/>
      <c r="O337" s="97"/>
    </row>
    <row r="338" spans="5:15">
      <c r="E338" s="97"/>
      <c r="F338" s="97"/>
      <c r="G338" s="137"/>
      <c r="H338" s="97"/>
      <c r="I338" s="97"/>
      <c r="J338" s="97"/>
      <c r="K338" s="97"/>
      <c r="L338" s="97"/>
      <c r="M338" s="97"/>
      <c r="N338" s="97"/>
      <c r="O338" s="97"/>
    </row>
    <row r="339" spans="5:15">
      <c r="E339" s="97"/>
      <c r="F339" s="97"/>
      <c r="G339" s="137"/>
      <c r="H339" s="97"/>
      <c r="I339" s="97"/>
      <c r="J339" s="97"/>
      <c r="K339" s="97"/>
      <c r="L339" s="97"/>
      <c r="M339" s="97"/>
      <c r="N339" s="97"/>
      <c r="O339" s="97"/>
    </row>
    <row r="340" spans="5:15">
      <c r="E340" s="97"/>
      <c r="F340" s="97"/>
      <c r="G340" s="137"/>
      <c r="H340" s="97"/>
      <c r="I340" s="97"/>
      <c r="J340" s="97"/>
      <c r="K340" s="97"/>
      <c r="L340" s="97"/>
      <c r="M340" s="97"/>
      <c r="N340" s="97"/>
      <c r="O340" s="97"/>
    </row>
    <row r="341" spans="5:15">
      <c r="E341" s="97"/>
      <c r="F341" s="97"/>
      <c r="G341" s="137"/>
      <c r="H341" s="97"/>
      <c r="I341" s="97"/>
      <c r="J341" s="97"/>
      <c r="K341" s="97"/>
      <c r="L341" s="97"/>
      <c r="M341" s="97"/>
      <c r="N341" s="97"/>
      <c r="O341" s="97"/>
    </row>
    <row r="342" spans="5:15">
      <c r="E342" s="97"/>
      <c r="F342" s="97"/>
      <c r="G342" s="137"/>
      <c r="H342" s="97"/>
      <c r="I342" s="97"/>
      <c r="J342" s="97"/>
      <c r="K342" s="97"/>
      <c r="L342" s="97"/>
      <c r="M342" s="97"/>
      <c r="N342" s="97"/>
      <c r="O342" s="97"/>
    </row>
    <row r="343" spans="5:15">
      <c r="E343" s="97"/>
      <c r="F343" s="97"/>
      <c r="G343" s="137"/>
      <c r="H343" s="97"/>
      <c r="I343" s="97"/>
      <c r="J343" s="97"/>
      <c r="K343" s="97"/>
      <c r="L343" s="97"/>
      <c r="M343" s="97"/>
      <c r="N343" s="97"/>
      <c r="O343" s="97"/>
    </row>
    <row r="344" spans="5:15">
      <c r="E344" s="97"/>
      <c r="F344" s="97"/>
      <c r="G344" s="137"/>
      <c r="H344" s="97"/>
      <c r="I344" s="97"/>
      <c r="J344" s="97"/>
      <c r="K344" s="97"/>
      <c r="L344" s="97"/>
      <c r="M344" s="97"/>
      <c r="N344" s="97"/>
      <c r="O344" s="97"/>
    </row>
    <row r="345" spans="5:15">
      <c r="E345" s="97"/>
      <c r="F345" s="97"/>
      <c r="G345" s="137"/>
      <c r="H345" s="97"/>
      <c r="I345" s="97"/>
      <c r="J345" s="97"/>
      <c r="K345" s="97"/>
      <c r="L345" s="97"/>
      <c r="M345" s="97"/>
      <c r="N345" s="97"/>
      <c r="O345" s="97"/>
    </row>
    <row r="346" spans="5:15">
      <c r="E346" s="97"/>
      <c r="F346" s="97"/>
      <c r="G346" s="137"/>
      <c r="H346" s="97"/>
      <c r="I346" s="97"/>
      <c r="J346" s="97"/>
      <c r="K346" s="97"/>
      <c r="L346" s="97"/>
      <c r="M346" s="97"/>
      <c r="N346" s="97"/>
      <c r="O346" s="97"/>
    </row>
    <row r="347" spans="5:15">
      <c r="E347" s="97"/>
      <c r="F347" s="97"/>
      <c r="G347" s="137"/>
      <c r="H347" s="97"/>
      <c r="I347" s="97"/>
      <c r="J347" s="97"/>
      <c r="K347" s="97"/>
      <c r="L347" s="97"/>
      <c r="M347" s="97"/>
      <c r="N347" s="97"/>
      <c r="O347" s="97"/>
    </row>
    <row r="348" spans="5:15">
      <c r="E348" s="97"/>
      <c r="F348" s="97"/>
      <c r="G348" s="137"/>
      <c r="H348" s="97"/>
      <c r="I348" s="97"/>
      <c r="J348" s="97"/>
      <c r="K348" s="97"/>
      <c r="L348" s="97"/>
      <c r="M348" s="97"/>
      <c r="N348" s="97"/>
      <c r="O348" s="97"/>
    </row>
    <row r="349" spans="5:15">
      <c r="E349" s="97"/>
      <c r="F349" s="97"/>
      <c r="G349" s="137"/>
      <c r="H349" s="97"/>
      <c r="I349" s="97"/>
      <c r="J349" s="97"/>
      <c r="K349" s="97"/>
      <c r="L349" s="97"/>
      <c r="M349" s="97"/>
      <c r="N349" s="97"/>
      <c r="O349" s="97"/>
    </row>
    <row r="350" spans="5:15">
      <c r="E350" s="97"/>
      <c r="F350" s="97"/>
      <c r="G350" s="137"/>
      <c r="H350" s="97"/>
      <c r="I350" s="97"/>
      <c r="J350" s="97"/>
      <c r="K350" s="97"/>
      <c r="L350" s="97"/>
      <c r="M350" s="97"/>
      <c r="N350" s="97"/>
      <c r="O350" s="97"/>
    </row>
    <row r="351" spans="5:15">
      <c r="E351" s="97"/>
      <c r="F351" s="97"/>
      <c r="G351" s="137"/>
      <c r="H351" s="97"/>
      <c r="I351" s="97"/>
      <c r="J351" s="97"/>
      <c r="K351" s="97"/>
      <c r="L351" s="97"/>
      <c r="M351" s="97"/>
      <c r="N351" s="97"/>
      <c r="O351" s="97"/>
    </row>
    <row r="352" spans="5:15">
      <c r="E352" s="97"/>
      <c r="F352" s="97"/>
      <c r="G352" s="137"/>
      <c r="H352" s="97"/>
      <c r="I352" s="97"/>
      <c r="J352" s="97"/>
      <c r="K352" s="97"/>
      <c r="L352" s="97"/>
      <c r="M352" s="97"/>
      <c r="N352" s="97"/>
      <c r="O352" s="97"/>
    </row>
    <row r="353" spans="5:15">
      <c r="E353" s="97"/>
      <c r="F353" s="97"/>
      <c r="G353" s="137"/>
      <c r="H353" s="97"/>
      <c r="I353" s="97"/>
      <c r="J353" s="97"/>
      <c r="K353" s="97"/>
      <c r="L353" s="97"/>
      <c r="M353" s="97"/>
      <c r="N353" s="97"/>
      <c r="O353" s="97"/>
    </row>
    <row r="354" spans="5:15">
      <c r="E354" s="97"/>
      <c r="F354" s="97"/>
      <c r="G354" s="137"/>
      <c r="H354" s="97"/>
      <c r="I354" s="97"/>
      <c r="J354" s="97"/>
      <c r="K354" s="97"/>
      <c r="L354" s="97"/>
      <c r="M354" s="97"/>
      <c r="N354" s="97"/>
      <c r="O354" s="97"/>
    </row>
    <row r="355" spans="5:15">
      <c r="E355" s="97"/>
      <c r="F355" s="97"/>
      <c r="G355" s="137"/>
      <c r="H355" s="97"/>
      <c r="I355" s="97"/>
      <c r="J355" s="97"/>
      <c r="K355" s="97"/>
      <c r="L355" s="97"/>
      <c r="M355" s="97"/>
      <c r="N355" s="97"/>
      <c r="O355" s="97"/>
    </row>
    <row r="356" spans="5:15">
      <c r="E356" s="97"/>
      <c r="F356" s="97"/>
      <c r="G356" s="137"/>
      <c r="H356" s="97"/>
      <c r="I356" s="97"/>
      <c r="J356" s="97"/>
      <c r="K356" s="97"/>
      <c r="L356" s="97"/>
      <c r="M356" s="97"/>
      <c r="N356" s="97"/>
      <c r="O356" s="97"/>
    </row>
    <row r="357" spans="5:15">
      <c r="E357" s="97"/>
      <c r="F357" s="97"/>
      <c r="G357" s="137"/>
      <c r="H357" s="97"/>
      <c r="I357" s="97"/>
      <c r="J357" s="97"/>
      <c r="K357" s="97"/>
      <c r="L357" s="97"/>
      <c r="M357" s="97"/>
      <c r="N357" s="97"/>
      <c r="O357" s="97"/>
    </row>
    <row r="358" spans="5:15">
      <c r="E358" s="97"/>
      <c r="F358" s="97"/>
      <c r="G358" s="137"/>
      <c r="H358" s="97"/>
      <c r="I358" s="97"/>
      <c r="J358" s="97"/>
      <c r="K358" s="97"/>
      <c r="L358" s="97"/>
      <c r="M358" s="97"/>
      <c r="N358" s="97"/>
      <c r="O358" s="97"/>
    </row>
    <row r="359" spans="5:15">
      <c r="E359" s="97"/>
      <c r="F359" s="97"/>
      <c r="G359" s="137"/>
      <c r="H359" s="97"/>
      <c r="I359" s="97"/>
      <c r="J359" s="97"/>
      <c r="K359" s="97"/>
      <c r="L359" s="97"/>
      <c r="M359" s="97"/>
      <c r="N359" s="97"/>
      <c r="O359" s="97"/>
    </row>
    <row r="360" spans="5:15">
      <c r="E360" s="97"/>
      <c r="F360" s="97"/>
      <c r="G360" s="137"/>
      <c r="H360" s="97"/>
      <c r="I360" s="97"/>
      <c r="J360" s="97"/>
      <c r="K360" s="97"/>
      <c r="L360" s="97"/>
      <c r="M360" s="97"/>
      <c r="N360" s="97"/>
      <c r="O360" s="97"/>
    </row>
    <row r="361" spans="5:15">
      <c r="E361" s="97"/>
      <c r="F361" s="97"/>
      <c r="G361" s="137"/>
      <c r="H361" s="97"/>
      <c r="I361" s="97"/>
      <c r="J361" s="97"/>
      <c r="K361" s="97"/>
      <c r="L361" s="97"/>
      <c r="M361" s="97"/>
      <c r="N361" s="97"/>
      <c r="O361" s="97"/>
    </row>
    <row r="362" spans="5:15">
      <c r="E362" s="97"/>
      <c r="F362" s="97"/>
      <c r="G362" s="137"/>
      <c r="H362" s="97"/>
      <c r="I362" s="97"/>
      <c r="J362" s="97"/>
      <c r="K362" s="97"/>
      <c r="L362" s="97"/>
      <c r="M362" s="97"/>
      <c r="N362" s="97"/>
      <c r="O362" s="97"/>
    </row>
    <row r="363" spans="5:15">
      <c r="E363" s="97"/>
      <c r="F363" s="97"/>
      <c r="G363" s="137"/>
      <c r="H363" s="97"/>
      <c r="I363" s="97"/>
      <c r="J363" s="97"/>
      <c r="K363" s="97"/>
      <c r="L363" s="97"/>
      <c r="M363" s="97"/>
      <c r="N363" s="97"/>
      <c r="O363" s="97"/>
    </row>
    <row r="364" spans="5:15">
      <c r="E364" s="97"/>
      <c r="F364" s="97"/>
      <c r="G364" s="137"/>
      <c r="H364" s="97"/>
      <c r="I364" s="97"/>
      <c r="J364" s="97"/>
      <c r="K364" s="97"/>
      <c r="L364" s="97"/>
      <c r="M364" s="97"/>
      <c r="N364" s="97"/>
      <c r="O364" s="97"/>
    </row>
    <row r="365" spans="5:15">
      <c r="E365" s="97"/>
      <c r="F365" s="97"/>
      <c r="G365" s="137"/>
      <c r="H365" s="97"/>
      <c r="I365" s="97"/>
      <c r="J365" s="97"/>
      <c r="K365" s="97"/>
      <c r="L365" s="97"/>
      <c r="M365" s="97"/>
      <c r="N365" s="97"/>
      <c r="O365" s="97"/>
    </row>
    <row r="366" spans="5:15">
      <c r="E366" s="97"/>
      <c r="F366" s="97"/>
      <c r="G366" s="137"/>
      <c r="H366" s="97"/>
      <c r="I366" s="97"/>
      <c r="J366" s="97"/>
      <c r="K366" s="97"/>
      <c r="L366" s="97"/>
      <c r="M366" s="97"/>
      <c r="N366" s="97"/>
      <c r="O366" s="97"/>
    </row>
    <row r="367" spans="5:15">
      <c r="E367" s="97"/>
      <c r="F367" s="97"/>
      <c r="G367" s="137"/>
      <c r="H367" s="97"/>
      <c r="I367" s="97"/>
      <c r="J367" s="97"/>
      <c r="K367" s="97"/>
      <c r="L367" s="97"/>
      <c r="M367" s="97"/>
      <c r="N367" s="97"/>
      <c r="O367" s="97"/>
    </row>
    <row r="368" spans="5:15">
      <c r="E368" s="97"/>
      <c r="F368" s="97"/>
      <c r="G368" s="137"/>
      <c r="H368" s="97"/>
      <c r="I368" s="97"/>
      <c r="J368" s="97"/>
      <c r="K368" s="97"/>
      <c r="L368" s="97"/>
      <c r="M368" s="97"/>
      <c r="N368" s="97"/>
      <c r="O368" s="97"/>
    </row>
    <row r="369" spans="5:15">
      <c r="E369" s="97"/>
      <c r="F369" s="97"/>
      <c r="G369" s="137"/>
      <c r="H369" s="97"/>
      <c r="I369" s="97"/>
      <c r="J369" s="97"/>
      <c r="K369" s="97"/>
      <c r="L369" s="97"/>
      <c r="M369" s="97"/>
      <c r="N369" s="97"/>
      <c r="O369" s="97"/>
    </row>
    <row r="370" spans="5:15">
      <c r="E370" s="97"/>
      <c r="F370" s="97"/>
      <c r="G370" s="137"/>
      <c r="H370" s="97"/>
      <c r="I370" s="97"/>
      <c r="J370" s="97"/>
      <c r="K370" s="97"/>
      <c r="L370" s="97"/>
      <c r="M370" s="97"/>
      <c r="N370" s="97"/>
      <c r="O370" s="97"/>
    </row>
    <row r="371" spans="5:15">
      <c r="E371" s="97"/>
      <c r="F371" s="97"/>
      <c r="G371" s="137"/>
      <c r="H371" s="97"/>
      <c r="I371" s="97"/>
      <c r="J371" s="97"/>
      <c r="K371" s="97"/>
      <c r="L371" s="97"/>
      <c r="M371" s="97"/>
      <c r="N371" s="97"/>
      <c r="O371" s="97"/>
    </row>
    <row r="372" spans="5:15">
      <c r="E372" s="97"/>
      <c r="F372" s="97"/>
      <c r="G372" s="137"/>
      <c r="H372" s="97"/>
      <c r="I372" s="97"/>
      <c r="J372" s="97"/>
      <c r="K372" s="97"/>
      <c r="L372" s="97"/>
      <c r="M372" s="97"/>
      <c r="N372" s="97"/>
      <c r="O372" s="97"/>
    </row>
    <row r="373" spans="5:15">
      <c r="E373" s="97"/>
      <c r="F373" s="97"/>
      <c r="G373" s="137"/>
      <c r="H373" s="97"/>
      <c r="I373" s="97"/>
      <c r="J373" s="97"/>
      <c r="K373" s="97"/>
      <c r="L373" s="97"/>
      <c r="M373" s="97"/>
      <c r="N373" s="97"/>
      <c r="O373" s="97"/>
    </row>
    <row r="374" spans="5:15">
      <c r="E374" s="97"/>
      <c r="F374" s="97"/>
      <c r="G374" s="137"/>
      <c r="H374" s="97"/>
      <c r="I374" s="97"/>
      <c r="J374" s="97"/>
      <c r="K374" s="97"/>
      <c r="L374" s="97"/>
      <c r="M374" s="97"/>
      <c r="N374" s="97"/>
      <c r="O374" s="97"/>
    </row>
    <row r="375" spans="5:15">
      <c r="E375" s="97"/>
      <c r="F375" s="97"/>
      <c r="G375" s="137"/>
      <c r="H375" s="97"/>
      <c r="I375" s="97"/>
      <c r="J375" s="97"/>
      <c r="K375" s="97"/>
      <c r="L375" s="97"/>
      <c r="M375" s="97"/>
      <c r="N375" s="97"/>
      <c r="O375" s="97"/>
    </row>
    <row r="376" spans="5:15">
      <c r="E376" s="97"/>
      <c r="F376" s="97"/>
      <c r="G376" s="137"/>
      <c r="H376" s="97"/>
      <c r="I376" s="97"/>
      <c r="J376" s="97"/>
      <c r="K376" s="97"/>
      <c r="L376" s="97"/>
      <c r="M376" s="97"/>
      <c r="N376" s="97"/>
      <c r="O376" s="97"/>
    </row>
    <row r="377" spans="5:15">
      <c r="E377" s="97"/>
      <c r="F377" s="97"/>
      <c r="G377" s="137"/>
      <c r="H377" s="97"/>
      <c r="I377" s="97"/>
      <c r="J377" s="97"/>
      <c r="K377" s="97"/>
      <c r="L377" s="97"/>
      <c r="M377" s="97"/>
      <c r="N377" s="97"/>
      <c r="O377" s="97"/>
    </row>
    <row r="378" spans="5:15">
      <c r="E378" s="97"/>
      <c r="F378" s="97"/>
      <c r="G378" s="137"/>
      <c r="H378" s="97"/>
      <c r="I378" s="97"/>
      <c r="J378" s="97"/>
      <c r="K378" s="97"/>
      <c r="L378" s="97"/>
      <c r="M378" s="97"/>
      <c r="N378" s="97"/>
      <c r="O378" s="97"/>
    </row>
    <row r="379" spans="5:15">
      <c r="E379" s="97"/>
      <c r="F379" s="97"/>
      <c r="G379" s="137"/>
      <c r="H379" s="97"/>
      <c r="I379" s="97"/>
      <c r="J379" s="97"/>
      <c r="K379" s="97"/>
      <c r="L379" s="97"/>
      <c r="M379" s="97"/>
      <c r="N379" s="97"/>
      <c r="O379" s="97"/>
    </row>
    <row r="380" spans="5:15">
      <c r="E380" s="97"/>
      <c r="F380" s="97"/>
      <c r="G380" s="137"/>
      <c r="H380" s="97"/>
      <c r="I380" s="97"/>
      <c r="J380" s="97"/>
      <c r="K380" s="97"/>
      <c r="L380" s="97"/>
      <c r="M380" s="97"/>
      <c r="N380" s="97"/>
      <c r="O380" s="97"/>
    </row>
    <row r="381" spans="5:15">
      <c r="E381" s="97"/>
      <c r="F381" s="97"/>
      <c r="G381" s="137"/>
      <c r="H381" s="97"/>
      <c r="I381" s="97"/>
      <c r="J381" s="97"/>
      <c r="K381" s="97"/>
      <c r="L381" s="97"/>
      <c r="M381" s="97"/>
      <c r="N381" s="97"/>
      <c r="O381" s="97"/>
    </row>
    <row r="382" spans="5:15">
      <c r="E382" s="97"/>
      <c r="F382" s="97"/>
      <c r="G382" s="137"/>
      <c r="H382" s="97"/>
      <c r="I382" s="97"/>
      <c r="J382" s="97"/>
      <c r="K382" s="97"/>
      <c r="L382" s="97"/>
      <c r="M382" s="97"/>
      <c r="N382" s="97"/>
      <c r="O382" s="97"/>
    </row>
    <row r="383" spans="5:15">
      <c r="E383" s="97"/>
      <c r="F383" s="97"/>
      <c r="G383" s="137"/>
      <c r="H383" s="97"/>
      <c r="I383" s="97"/>
      <c r="J383" s="97"/>
      <c r="K383" s="97"/>
      <c r="L383" s="97"/>
      <c r="M383" s="97"/>
      <c r="N383" s="97"/>
      <c r="O383" s="97"/>
    </row>
    <row r="384" spans="5:15">
      <c r="E384" s="97"/>
      <c r="F384" s="97"/>
      <c r="G384" s="137"/>
      <c r="H384" s="97"/>
      <c r="I384" s="97"/>
      <c r="J384" s="97"/>
      <c r="K384" s="97"/>
      <c r="L384" s="97"/>
      <c r="M384" s="97"/>
      <c r="N384" s="97"/>
      <c r="O384" s="97"/>
    </row>
    <row r="385" spans="5:15">
      <c r="E385" s="97"/>
      <c r="F385" s="97"/>
      <c r="G385" s="137"/>
      <c r="H385" s="97"/>
      <c r="I385" s="97"/>
      <c r="J385" s="97"/>
      <c r="K385" s="97"/>
      <c r="L385" s="97"/>
      <c r="M385" s="97"/>
      <c r="N385" s="97"/>
      <c r="O385" s="97"/>
    </row>
    <row r="386" spans="5:15">
      <c r="E386" s="97"/>
      <c r="F386" s="97"/>
      <c r="G386" s="137"/>
      <c r="H386" s="97"/>
      <c r="I386" s="97"/>
      <c r="J386" s="97"/>
      <c r="K386" s="97"/>
      <c r="L386" s="97"/>
      <c r="M386" s="97"/>
      <c r="N386" s="97"/>
      <c r="O386" s="97"/>
    </row>
    <row r="387" spans="5:15">
      <c r="E387" s="97"/>
      <c r="F387" s="97"/>
      <c r="G387" s="137"/>
      <c r="H387" s="97"/>
      <c r="I387" s="97"/>
      <c r="J387" s="97"/>
      <c r="K387" s="97"/>
      <c r="L387" s="97"/>
      <c r="M387" s="97"/>
      <c r="N387" s="97"/>
      <c r="O387" s="97"/>
    </row>
    <row r="388" spans="5:15">
      <c r="E388" s="97"/>
      <c r="F388" s="97"/>
      <c r="G388" s="137"/>
      <c r="H388" s="97"/>
      <c r="I388" s="97"/>
      <c r="J388" s="97"/>
      <c r="K388" s="97"/>
      <c r="L388" s="97"/>
      <c r="M388" s="97"/>
      <c r="N388" s="97"/>
      <c r="O388" s="97"/>
    </row>
    <row r="389" spans="5:15">
      <c r="E389" s="97"/>
      <c r="F389" s="97"/>
      <c r="G389" s="137"/>
      <c r="H389" s="97"/>
      <c r="I389" s="97"/>
      <c r="J389" s="97"/>
      <c r="K389" s="97"/>
      <c r="L389" s="97"/>
      <c r="M389" s="97"/>
      <c r="N389" s="97"/>
      <c r="O389" s="97"/>
    </row>
    <row r="390" spans="5:15">
      <c r="E390" s="97"/>
      <c r="F390" s="97"/>
      <c r="G390" s="137"/>
      <c r="H390" s="97"/>
      <c r="I390" s="97"/>
      <c r="J390" s="97"/>
      <c r="K390" s="97"/>
      <c r="L390" s="97"/>
      <c r="M390" s="97"/>
      <c r="N390" s="97"/>
      <c r="O390" s="97"/>
    </row>
    <row r="391" spans="5:15">
      <c r="E391" s="97"/>
      <c r="F391" s="97"/>
      <c r="G391" s="137"/>
      <c r="H391" s="97"/>
      <c r="I391" s="97"/>
      <c r="J391" s="97"/>
      <c r="K391" s="97"/>
      <c r="L391" s="97"/>
      <c r="M391" s="97"/>
      <c r="N391" s="97"/>
      <c r="O391" s="97"/>
    </row>
    <row r="392" spans="5:15">
      <c r="E392" s="97"/>
      <c r="F392" s="97"/>
      <c r="G392" s="137"/>
      <c r="H392" s="97"/>
      <c r="I392" s="97"/>
      <c r="J392" s="97"/>
      <c r="K392" s="97"/>
      <c r="L392" s="97"/>
      <c r="M392" s="97"/>
      <c r="N392" s="97"/>
      <c r="O392" s="97"/>
    </row>
    <row r="393" spans="5:15">
      <c r="E393" s="97"/>
      <c r="F393" s="97"/>
      <c r="G393" s="137"/>
      <c r="H393" s="97"/>
      <c r="I393" s="97"/>
      <c r="J393" s="97"/>
      <c r="K393" s="97"/>
      <c r="L393" s="97"/>
      <c r="M393" s="97"/>
      <c r="N393" s="97"/>
      <c r="O393" s="97"/>
    </row>
    <row r="394" spans="5:15">
      <c r="E394" s="97"/>
      <c r="F394" s="97"/>
      <c r="G394" s="137"/>
      <c r="H394" s="97"/>
      <c r="I394" s="97"/>
      <c r="J394" s="97"/>
      <c r="K394" s="97"/>
      <c r="L394" s="97"/>
      <c r="M394" s="97"/>
      <c r="N394" s="97"/>
      <c r="O394" s="97"/>
    </row>
    <row r="395" spans="5:15">
      <c r="E395" s="97"/>
      <c r="F395" s="97"/>
      <c r="G395" s="137"/>
      <c r="H395" s="97"/>
      <c r="I395" s="97"/>
      <c r="J395" s="97"/>
      <c r="K395" s="97"/>
      <c r="L395" s="97"/>
      <c r="M395" s="97"/>
      <c r="N395" s="97"/>
      <c r="O395" s="97"/>
    </row>
    <row r="396" spans="5:15">
      <c r="E396" s="97"/>
      <c r="F396" s="97"/>
      <c r="G396" s="137"/>
      <c r="H396" s="97"/>
      <c r="I396" s="97"/>
      <c r="J396" s="97"/>
      <c r="K396" s="97"/>
      <c r="L396" s="97"/>
      <c r="M396" s="97"/>
      <c r="N396" s="97"/>
      <c r="O396" s="97"/>
    </row>
    <row r="397" spans="5:15">
      <c r="E397" s="97"/>
      <c r="F397" s="97"/>
      <c r="G397" s="137"/>
      <c r="H397" s="97"/>
      <c r="I397" s="97"/>
      <c r="J397" s="97"/>
      <c r="K397" s="97"/>
      <c r="L397" s="97"/>
      <c r="M397" s="97"/>
      <c r="N397" s="97"/>
      <c r="O397" s="97"/>
    </row>
    <row r="398" spans="5:15">
      <c r="E398" s="97"/>
      <c r="F398" s="97"/>
      <c r="G398" s="137"/>
      <c r="H398" s="97"/>
      <c r="I398" s="97"/>
      <c r="J398" s="97"/>
      <c r="K398" s="97"/>
      <c r="L398" s="97"/>
      <c r="M398" s="97"/>
      <c r="N398" s="97"/>
      <c r="O398" s="97"/>
    </row>
    <row r="399" spans="5:15">
      <c r="E399" s="97"/>
      <c r="F399" s="97"/>
      <c r="G399" s="137"/>
      <c r="H399" s="97"/>
      <c r="I399" s="97"/>
      <c r="J399" s="97"/>
      <c r="K399" s="97"/>
      <c r="L399" s="97"/>
      <c r="M399" s="97"/>
      <c r="N399" s="97"/>
      <c r="O399" s="97"/>
    </row>
    <row r="400" spans="5:15">
      <c r="E400" s="97"/>
      <c r="F400" s="97"/>
      <c r="G400" s="137"/>
      <c r="H400" s="97"/>
      <c r="I400" s="97"/>
      <c r="J400" s="97"/>
      <c r="K400" s="97"/>
      <c r="L400" s="97"/>
      <c r="M400" s="97"/>
      <c r="N400" s="97"/>
      <c r="O400" s="97"/>
    </row>
    <row r="401" spans="5:15">
      <c r="E401" s="97"/>
      <c r="F401" s="97"/>
      <c r="G401" s="137"/>
      <c r="H401" s="97"/>
      <c r="I401" s="97"/>
      <c r="J401" s="97"/>
      <c r="K401" s="97"/>
      <c r="L401" s="97"/>
      <c r="M401" s="97"/>
      <c r="N401" s="97"/>
      <c r="O401" s="97"/>
    </row>
    <row r="402" spans="5:15">
      <c r="E402" s="97"/>
      <c r="F402" s="97"/>
      <c r="G402" s="137"/>
      <c r="H402" s="97"/>
      <c r="I402" s="97"/>
      <c r="J402" s="97"/>
      <c r="K402" s="97"/>
      <c r="L402" s="97"/>
      <c r="M402" s="97"/>
      <c r="N402" s="97"/>
      <c r="O402" s="97"/>
    </row>
    <row r="403" spans="5:15">
      <c r="E403" s="97"/>
      <c r="F403" s="97"/>
      <c r="G403" s="137"/>
      <c r="H403" s="97"/>
      <c r="I403" s="97"/>
      <c r="J403" s="97"/>
      <c r="K403" s="97"/>
      <c r="L403" s="97"/>
      <c r="M403" s="97"/>
      <c r="N403" s="97"/>
      <c r="O403" s="97"/>
    </row>
    <row r="404" spans="5:15">
      <c r="E404" s="97"/>
      <c r="F404" s="97"/>
      <c r="G404" s="137"/>
      <c r="H404" s="97"/>
      <c r="I404" s="97"/>
      <c r="J404" s="97"/>
      <c r="K404" s="97"/>
      <c r="L404" s="97"/>
      <c r="M404" s="97"/>
      <c r="N404" s="97"/>
      <c r="O404" s="97"/>
    </row>
    <row r="405" spans="5:15">
      <c r="E405" s="97"/>
      <c r="F405" s="97"/>
      <c r="G405" s="137"/>
      <c r="H405" s="97"/>
      <c r="I405" s="97"/>
      <c r="J405" s="97"/>
      <c r="K405" s="97"/>
      <c r="L405" s="97"/>
      <c r="M405" s="97"/>
      <c r="N405" s="97"/>
      <c r="O405" s="97"/>
    </row>
    <row r="406" spans="5:15">
      <c r="E406" s="97"/>
      <c r="F406" s="97"/>
      <c r="G406" s="137"/>
      <c r="H406" s="97"/>
      <c r="I406" s="97"/>
      <c r="J406" s="97"/>
      <c r="K406" s="97"/>
      <c r="L406" s="97"/>
      <c r="M406" s="97"/>
      <c r="N406" s="97"/>
      <c r="O406" s="97"/>
    </row>
    <row r="407" spans="5:15">
      <c r="E407" s="97"/>
      <c r="F407" s="97"/>
      <c r="G407" s="137"/>
      <c r="H407" s="97"/>
      <c r="I407" s="97"/>
      <c r="J407" s="97"/>
      <c r="K407" s="97"/>
      <c r="L407" s="97"/>
      <c r="M407" s="97"/>
      <c r="N407" s="97"/>
      <c r="O407" s="97"/>
    </row>
    <row r="408" spans="5:15">
      <c r="E408" s="97"/>
      <c r="F408" s="97"/>
      <c r="G408" s="137"/>
      <c r="H408" s="97"/>
      <c r="I408" s="97"/>
      <c r="J408" s="97"/>
      <c r="K408" s="97"/>
      <c r="L408" s="97"/>
      <c r="M408" s="97"/>
      <c r="N408" s="97"/>
      <c r="O408" s="97"/>
    </row>
    <row r="409" spans="5:15">
      <c r="E409" s="97"/>
      <c r="F409" s="97"/>
      <c r="G409" s="137"/>
      <c r="H409" s="97"/>
      <c r="I409" s="97"/>
      <c r="J409" s="97"/>
      <c r="K409" s="97"/>
      <c r="L409" s="97"/>
      <c r="M409" s="97"/>
      <c r="N409" s="97"/>
      <c r="O409" s="97"/>
    </row>
    <row r="410" spans="5:15">
      <c r="E410" s="97"/>
      <c r="F410" s="97"/>
      <c r="G410" s="137"/>
      <c r="H410" s="97"/>
      <c r="I410" s="97"/>
      <c r="J410" s="97"/>
      <c r="K410" s="97"/>
      <c r="L410" s="97"/>
      <c r="M410" s="97"/>
      <c r="N410" s="97"/>
      <c r="O410" s="97"/>
    </row>
    <row r="411" spans="5:15">
      <c r="E411" s="97"/>
      <c r="F411" s="97"/>
      <c r="G411" s="137"/>
      <c r="H411" s="97"/>
      <c r="I411" s="97"/>
      <c r="J411" s="97"/>
      <c r="K411" s="97"/>
      <c r="L411" s="97"/>
      <c r="M411" s="97"/>
      <c r="N411" s="97"/>
      <c r="O411" s="97"/>
    </row>
    <row r="412" spans="5:15">
      <c r="E412" s="97"/>
      <c r="F412" s="97"/>
      <c r="G412" s="137"/>
      <c r="H412" s="97"/>
      <c r="I412" s="97"/>
      <c r="J412" s="97"/>
      <c r="K412" s="97"/>
      <c r="L412" s="97"/>
      <c r="M412" s="97"/>
      <c r="N412" s="97"/>
      <c r="O412" s="97"/>
    </row>
    <row r="413" spans="5:15">
      <c r="E413" s="97"/>
      <c r="F413" s="97"/>
      <c r="G413" s="137"/>
      <c r="H413" s="97"/>
      <c r="I413" s="97"/>
      <c r="J413" s="97"/>
      <c r="K413" s="97"/>
      <c r="L413" s="97"/>
      <c r="M413" s="97"/>
      <c r="N413" s="97"/>
      <c r="O413" s="97"/>
    </row>
    <row r="414" spans="5:15">
      <c r="E414" s="97"/>
      <c r="F414" s="97"/>
      <c r="G414" s="137"/>
      <c r="H414" s="97"/>
      <c r="I414" s="97"/>
      <c r="J414" s="97"/>
      <c r="K414" s="97"/>
      <c r="L414" s="97"/>
      <c r="M414" s="97"/>
      <c r="N414" s="97"/>
      <c r="O414" s="97"/>
    </row>
    <row r="415" spans="5:15">
      <c r="E415" s="97"/>
      <c r="F415" s="97"/>
      <c r="G415" s="137"/>
      <c r="H415" s="97"/>
      <c r="I415" s="97"/>
      <c r="J415" s="97"/>
      <c r="K415" s="97"/>
      <c r="L415" s="97"/>
      <c r="M415" s="97"/>
      <c r="N415" s="97"/>
      <c r="O415" s="97"/>
    </row>
    <row r="416" spans="5:15">
      <c r="E416" s="97"/>
      <c r="F416" s="97"/>
      <c r="G416" s="137"/>
      <c r="H416" s="97"/>
      <c r="I416" s="97"/>
      <c r="J416" s="97"/>
      <c r="K416" s="97"/>
      <c r="L416" s="97"/>
      <c r="M416" s="97"/>
      <c r="N416" s="97"/>
      <c r="O416" s="97"/>
    </row>
    <row r="417" spans="5:15">
      <c r="E417" s="97"/>
      <c r="F417" s="97"/>
      <c r="G417" s="137"/>
      <c r="H417" s="97"/>
      <c r="I417" s="97"/>
      <c r="J417" s="97"/>
      <c r="K417" s="97"/>
      <c r="L417" s="97"/>
      <c r="M417" s="97"/>
      <c r="N417" s="97"/>
      <c r="O417" s="97"/>
    </row>
    <row r="418" spans="5:15">
      <c r="E418" s="97"/>
      <c r="F418" s="97"/>
      <c r="G418" s="137"/>
      <c r="H418" s="97"/>
      <c r="I418" s="97"/>
      <c r="J418" s="97"/>
      <c r="K418" s="97"/>
      <c r="L418" s="97"/>
      <c r="M418" s="97"/>
      <c r="N418" s="97"/>
      <c r="O418" s="97"/>
    </row>
    <row r="419" spans="5:15">
      <c r="E419" s="97"/>
      <c r="F419" s="97"/>
      <c r="G419" s="137"/>
      <c r="H419" s="97"/>
      <c r="I419" s="97"/>
      <c r="J419" s="97"/>
      <c r="K419" s="97"/>
      <c r="L419" s="97"/>
      <c r="M419" s="97"/>
      <c r="N419" s="97"/>
      <c r="O419" s="97"/>
    </row>
    <row r="420" spans="5:15">
      <c r="E420" s="97"/>
      <c r="F420" s="97"/>
      <c r="G420" s="137"/>
      <c r="H420" s="97"/>
      <c r="I420" s="97"/>
      <c r="J420" s="97"/>
      <c r="K420" s="97"/>
      <c r="L420" s="97"/>
      <c r="M420" s="97"/>
      <c r="N420" s="97"/>
      <c r="O420" s="97"/>
    </row>
    <row r="421" spans="5:15">
      <c r="E421" s="97"/>
      <c r="F421" s="97"/>
      <c r="G421" s="137"/>
      <c r="H421" s="97"/>
      <c r="I421" s="97"/>
      <c r="J421" s="97"/>
      <c r="K421" s="97"/>
      <c r="L421" s="97"/>
      <c r="M421" s="97"/>
      <c r="N421" s="97"/>
      <c r="O421" s="97"/>
    </row>
    <row r="422" spans="5:15">
      <c r="E422" s="97"/>
      <c r="F422" s="97"/>
      <c r="G422" s="137"/>
      <c r="H422" s="97"/>
      <c r="I422" s="97"/>
      <c r="J422" s="97"/>
      <c r="K422" s="97"/>
      <c r="L422" s="97"/>
      <c r="M422" s="97"/>
      <c r="N422" s="97"/>
      <c r="O422" s="97"/>
    </row>
    <row r="423" spans="5:15">
      <c r="E423" s="97"/>
      <c r="F423" s="97"/>
      <c r="G423" s="137"/>
      <c r="H423" s="97"/>
      <c r="I423" s="97"/>
      <c r="J423" s="97"/>
      <c r="K423" s="97"/>
      <c r="L423" s="97"/>
      <c r="M423" s="97"/>
      <c r="N423" s="97"/>
      <c r="O423" s="97"/>
    </row>
    <row r="424" spans="5:15">
      <c r="E424" s="97"/>
      <c r="F424" s="97"/>
      <c r="G424" s="137"/>
      <c r="H424" s="97"/>
      <c r="I424" s="97"/>
      <c r="J424" s="97"/>
      <c r="K424" s="97"/>
      <c r="L424" s="97"/>
      <c r="M424" s="97"/>
      <c r="N424" s="97"/>
      <c r="O424" s="97"/>
    </row>
    <row r="425" spans="5:15">
      <c r="E425" s="97"/>
      <c r="F425" s="97"/>
      <c r="G425" s="137"/>
      <c r="H425" s="97"/>
      <c r="I425" s="97"/>
      <c r="J425" s="97"/>
      <c r="K425" s="97"/>
      <c r="L425" s="97"/>
      <c r="M425" s="97"/>
      <c r="N425" s="97"/>
      <c r="O425" s="97"/>
    </row>
    <row r="426" spans="5:15">
      <c r="E426" s="97"/>
      <c r="F426" s="97"/>
      <c r="G426" s="137"/>
      <c r="H426" s="97"/>
      <c r="I426" s="97"/>
      <c r="J426" s="97"/>
      <c r="K426" s="97"/>
      <c r="L426" s="97"/>
      <c r="M426" s="97"/>
      <c r="N426" s="97"/>
      <c r="O426" s="97"/>
    </row>
    <row r="427" spans="5:15">
      <c r="E427" s="97"/>
      <c r="F427" s="97"/>
      <c r="G427" s="137"/>
      <c r="H427" s="97"/>
      <c r="I427" s="97"/>
      <c r="J427" s="97"/>
      <c r="K427" s="97"/>
      <c r="L427" s="97"/>
      <c r="M427" s="97"/>
      <c r="N427" s="97"/>
      <c r="O427" s="97"/>
    </row>
    <row r="428" spans="5:15">
      <c r="E428" s="97"/>
      <c r="F428" s="97"/>
      <c r="G428" s="137"/>
      <c r="H428" s="97"/>
      <c r="I428" s="97"/>
      <c r="J428" s="97"/>
      <c r="K428" s="97"/>
      <c r="L428" s="97"/>
      <c r="M428" s="97"/>
      <c r="N428" s="97"/>
      <c r="O428" s="97"/>
    </row>
    <row r="429" spans="5:15">
      <c r="E429" s="97"/>
      <c r="F429" s="97"/>
      <c r="G429" s="137"/>
      <c r="H429" s="97"/>
      <c r="I429" s="97"/>
      <c r="J429" s="97"/>
      <c r="K429" s="97"/>
      <c r="L429" s="97"/>
      <c r="M429" s="97"/>
      <c r="N429" s="97"/>
      <c r="O429" s="97"/>
    </row>
    <row r="430" spans="5:15">
      <c r="E430" s="97"/>
      <c r="F430" s="97"/>
      <c r="G430" s="137"/>
      <c r="H430" s="97"/>
      <c r="I430" s="97"/>
      <c r="J430" s="97"/>
      <c r="K430" s="97"/>
      <c r="L430" s="97"/>
      <c r="M430" s="97"/>
      <c r="N430" s="97"/>
      <c r="O430" s="97"/>
    </row>
    <row r="431" spans="5:15">
      <c r="E431" s="97"/>
      <c r="F431" s="97"/>
      <c r="G431" s="137"/>
      <c r="H431" s="97"/>
      <c r="I431" s="97"/>
      <c r="J431" s="97"/>
      <c r="K431" s="97"/>
      <c r="L431" s="97"/>
      <c r="M431" s="97"/>
      <c r="N431" s="97"/>
      <c r="O431" s="97"/>
    </row>
    <row r="432" spans="5:15">
      <c r="E432" s="97"/>
      <c r="F432" s="97"/>
      <c r="G432" s="137"/>
      <c r="H432" s="97"/>
      <c r="I432" s="97"/>
      <c r="J432" s="97"/>
      <c r="K432" s="97"/>
      <c r="L432" s="97"/>
      <c r="M432" s="97"/>
      <c r="N432" s="97"/>
      <c r="O432" s="97"/>
    </row>
    <row r="433" spans="5:15">
      <c r="E433" s="97"/>
      <c r="F433" s="97"/>
      <c r="G433" s="137"/>
      <c r="H433" s="97"/>
      <c r="I433" s="97"/>
      <c r="J433" s="97"/>
      <c r="K433" s="97"/>
      <c r="L433" s="97"/>
      <c r="M433" s="97"/>
      <c r="N433" s="97"/>
      <c r="O433" s="97"/>
    </row>
    <row r="434" spans="5:15">
      <c r="E434" s="97"/>
      <c r="F434" s="97"/>
      <c r="G434" s="137"/>
      <c r="H434" s="97"/>
      <c r="I434" s="97"/>
      <c r="J434" s="97"/>
      <c r="K434" s="97"/>
      <c r="L434" s="97"/>
      <c r="M434" s="97"/>
      <c r="N434" s="97"/>
      <c r="O434" s="97"/>
    </row>
    <row r="435" spans="5:15">
      <c r="E435" s="97"/>
      <c r="F435" s="97"/>
      <c r="G435" s="137"/>
      <c r="H435" s="97"/>
      <c r="I435" s="97"/>
      <c r="J435" s="97"/>
      <c r="K435" s="97"/>
      <c r="L435" s="97"/>
      <c r="M435" s="97"/>
      <c r="N435" s="97"/>
      <c r="O435" s="97"/>
    </row>
    <row r="436" spans="5:15">
      <c r="E436" s="97"/>
      <c r="F436" s="97"/>
      <c r="G436" s="137"/>
      <c r="H436" s="97"/>
      <c r="I436" s="97"/>
      <c r="J436" s="97"/>
      <c r="K436" s="97"/>
      <c r="L436" s="97"/>
      <c r="M436" s="97"/>
      <c r="N436" s="97"/>
      <c r="O436" s="97"/>
    </row>
    <row r="437" spans="5:15">
      <c r="E437" s="97"/>
      <c r="F437" s="97"/>
      <c r="G437" s="137"/>
      <c r="H437" s="97"/>
      <c r="I437" s="97"/>
      <c r="J437" s="97"/>
      <c r="K437" s="97"/>
      <c r="L437" s="97"/>
      <c r="M437" s="97"/>
      <c r="N437" s="97"/>
      <c r="O437" s="97"/>
    </row>
    <row r="438" spans="5:15">
      <c r="E438" s="97"/>
      <c r="F438" s="97"/>
      <c r="G438" s="137"/>
      <c r="H438" s="97"/>
      <c r="I438" s="97"/>
      <c r="J438" s="97"/>
      <c r="K438" s="97"/>
      <c r="L438" s="97"/>
      <c r="M438" s="97"/>
      <c r="N438" s="97"/>
      <c r="O438" s="97"/>
    </row>
    <row r="439" spans="5:15">
      <c r="E439" s="97"/>
      <c r="F439" s="97"/>
      <c r="G439" s="137"/>
      <c r="H439" s="97"/>
      <c r="I439" s="97"/>
      <c r="J439" s="97"/>
      <c r="K439" s="97"/>
      <c r="L439" s="97"/>
      <c r="M439" s="97"/>
      <c r="N439" s="97"/>
      <c r="O439" s="97"/>
    </row>
    <row r="440" spans="5:15">
      <c r="E440" s="97"/>
      <c r="F440" s="97"/>
      <c r="G440" s="137"/>
      <c r="H440" s="97"/>
      <c r="I440" s="97"/>
      <c r="J440" s="97"/>
      <c r="K440" s="97"/>
      <c r="L440" s="97"/>
      <c r="M440" s="97"/>
      <c r="N440" s="97"/>
      <c r="O440" s="97"/>
    </row>
    <row r="441" spans="5:15">
      <c r="E441" s="97"/>
      <c r="F441" s="97"/>
      <c r="G441" s="137"/>
      <c r="H441" s="97"/>
      <c r="I441" s="97"/>
      <c r="J441" s="97"/>
      <c r="K441" s="97"/>
      <c r="L441" s="97"/>
      <c r="M441" s="97"/>
      <c r="N441" s="97"/>
      <c r="O441" s="97"/>
    </row>
    <row r="442" spans="5:15">
      <c r="E442" s="97"/>
      <c r="F442" s="97"/>
      <c r="G442" s="137"/>
      <c r="H442" s="97"/>
      <c r="I442" s="97"/>
      <c r="J442" s="97"/>
      <c r="K442" s="97"/>
      <c r="L442" s="97"/>
      <c r="M442" s="97"/>
      <c r="N442" s="97"/>
      <c r="O442" s="97"/>
    </row>
    <row r="443" spans="5:15">
      <c r="E443" s="97"/>
      <c r="F443" s="97"/>
      <c r="G443" s="137"/>
      <c r="H443" s="97"/>
      <c r="I443" s="97"/>
      <c r="J443" s="97"/>
      <c r="K443" s="97"/>
      <c r="L443" s="97"/>
      <c r="M443" s="97"/>
      <c r="N443" s="97"/>
      <c r="O443" s="97"/>
    </row>
    <row r="444" spans="5:15">
      <c r="E444" s="97"/>
      <c r="F444" s="97"/>
      <c r="G444" s="137"/>
      <c r="H444" s="97"/>
      <c r="I444" s="97"/>
      <c r="J444" s="97"/>
      <c r="K444" s="97"/>
      <c r="L444" s="97"/>
      <c r="M444" s="97"/>
      <c r="N444" s="97"/>
      <c r="O444" s="97"/>
    </row>
    <row r="445" spans="5:15">
      <c r="E445" s="97"/>
      <c r="F445" s="97"/>
      <c r="G445" s="137"/>
      <c r="H445" s="97"/>
      <c r="I445" s="97"/>
      <c r="J445" s="97"/>
      <c r="K445" s="97"/>
      <c r="L445" s="97"/>
      <c r="M445" s="97"/>
      <c r="N445" s="97"/>
      <c r="O445" s="97"/>
    </row>
    <row r="446" spans="5:15">
      <c r="E446" s="97"/>
      <c r="F446" s="97"/>
      <c r="G446" s="137"/>
      <c r="H446" s="97"/>
      <c r="I446" s="97"/>
      <c r="J446" s="97"/>
      <c r="K446" s="97"/>
      <c r="L446" s="97"/>
      <c r="M446" s="97"/>
      <c r="N446" s="97"/>
      <c r="O446" s="97"/>
    </row>
    <row r="447" spans="5:15">
      <c r="E447" s="97"/>
      <c r="F447" s="97"/>
      <c r="G447" s="137"/>
      <c r="H447" s="97"/>
      <c r="I447" s="97"/>
      <c r="J447" s="97"/>
      <c r="K447" s="97"/>
      <c r="L447" s="97"/>
      <c r="M447" s="97"/>
      <c r="N447" s="97"/>
      <c r="O447" s="97"/>
    </row>
    <row r="448" spans="5:15">
      <c r="E448" s="97"/>
      <c r="F448" s="97"/>
      <c r="G448" s="137"/>
      <c r="H448" s="97"/>
      <c r="I448" s="97"/>
      <c r="J448" s="97"/>
      <c r="K448" s="97"/>
      <c r="L448" s="97"/>
      <c r="M448" s="97"/>
      <c r="N448" s="97"/>
      <c r="O448" s="97"/>
    </row>
    <row r="449" spans="5:15">
      <c r="E449" s="97"/>
      <c r="F449" s="97"/>
      <c r="G449" s="137"/>
      <c r="H449" s="97"/>
      <c r="I449" s="97"/>
      <c r="J449" s="97"/>
      <c r="K449" s="97"/>
      <c r="L449" s="97"/>
      <c r="M449" s="97"/>
      <c r="N449" s="97"/>
      <c r="O449" s="97"/>
    </row>
    <row r="450" spans="5:15">
      <c r="E450" s="97"/>
      <c r="F450" s="97"/>
      <c r="G450" s="137"/>
      <c r="H450" s="97"/>
      <c r="I450" s="97"/>
      <c r="J450" s="97"/>
      <c r="K450" s="97"/>
      <c r="L450" s="97"/>
      <c r="M450" s="97"/>
      <c r="N450" s="97"/>
      <c r="O450" s="97"/>
    </row>
    <row r="451" spans="5:15">
      <c r="E451" s="97"/>
      <c r="F451" s="97"/>
      <c r="G451" s="137"/>
      <c r="H451" s="97"/>
      <c r="I451" s="97"/>
      <c r="J451" s="97"/>
      <c r="K451" s="97"/>
      <c r="L451" s="97"/>
      <c r="M451" s="97"/>
      <c r="N451" s="97"/>
      <c r="O451" s="97"/>
    </row>
    <row r="452" spans="5:15">
      <c r="E452" s="97"/>
      <c r="F452" s="97"/>
      <c r="G452" s="137"/>
      <c r="H452" s="97"/>
      <c r="I452" s="97"/>
      <c r="J452" s="97"/>
      <c r="K452" s="97"/>
      <c r="L452" s="97"/>
      <c r="M452" s="97"/>
      <c r="N452" s="97"/>
      <c r="O452" s="97"/>
    </row>
    <row r="453" spans="5:15">
      <c r="E453" s="97"/>
      <c r="F453" s="97"/>
      <c r="G453" s="137"/>
      <c r="H453" s="97"/>
      <c r="I453" s="97"/>
      <c r="J453" s="97"/>
      <c r="K453" s="97"/>
      <c r="L453" s="97"/>
      <c r="M453" s="97"/>
      <c r="N453" s="97"/>
      <c r="O453" s="97"/>
    </row>
    <row r="454" spans="5:15">
      <c r="E454" s="97"/>
      <c r="F454" s="97"/>
      <c r="G454" s="137"/>
      <c r="H454" s="97"/>
      <c r="I454" s="97"/>
      <c r="J454" s="97"/>
      <c r="K454" s="97"/>
      <c r="L454" s="97"/>
      <c r="M454" s="97"/>
      <c r="N454" s="97"/>
      <c r="O454" s="97"/>
    </row>
    <row r="455" spans="5:15">
      <c r="E455" s="97"/>
      <c r="F455" s="97"/>
      <c r="G455" s="137"/>
      <c r="H455" s="97"/>
      <c r="I455" s="97"/>
      <c r="J455" s="97"/>
      <c r="K455" s="97"/>
      <c r="L455" s="97"/>
      <c r="M455" s="97"/>
      <c r="N455" s="97"/>
      <c r="O455" s="97"/>
    </row>
    <row r="456" spans="5:15">
      <c r="E456" s="97"/>
      <c r="F456" s="97"/>
      <c r="G456" s="137"/>
      <c r="H456" s="97"/>
      <c r="I456" s="97"/>
      <c r="J456" s="97"/>
      <c r="K456" s="97"/>
      <c r="L456" s="97"/>
      <c r="M456" s="97"/>
      <c r="N456" s="97"/>
      <c r="O456" s="97"/>
    </row>
    <row r="457" spans="5:15">
      <c r="E457" s="97"/>
      <c r="F457" s="97"/>
      <c r="G457" s="137"/>
      <c r="H457" s="97"/>
      <c r="I457" s="97"/>
      <c r="J457" s="97"/>
      <c r="K457" s="97"/>
      <c r="L457" s="97"/>
      <c r="M457" s="97"/>
      <c r="N457" s="97"/>
      <c r="O457" s="97"/>
    </row>
    <row r="458" spans="5:15">
      <c r="E458" s="97"/>
      <c r="F458" s="97"/>
      <c r="G458" s="137"/>
      <c r="H458" s="97"/>
      <c r="I458" s="97"/>
      <c r="J458" s="97"/>
      <c r="K458" s="97"/>
      <c r="L458" s="97"/>
      <c r="M458" s="97"/>
      <c r="N458" s="97"/>
      <c r="O458" s="97"/>
    </row>
    <row r="459" spans="5:15">
      <c r="E459" s="97"/>
      <c r="F459" s="97"/>
      <c r="G459" s="137"/>
      <c r="H459" s="97"/>
      <c r="I459" s="97"/>
      <c r="J459" s="97"/>
      <c r="K459" s="97"/>
      <c r="L459" s="97"/>
      <c r="M459" s="97"/>
      <c r="N459" s="97"/>
      <c r="O459" s="97"/>
    </row>
    <row r="460" spans="5:15">
      <c r="E460" s="97"/>
      <c r="F460" s="97"/>
      <c r="G460" s="137"/>
      <c r="H460" s="97"/>
      <c r="I460" s="97"/>
      <c r="J460" s="97"/>
      <c r="K460" s="97"/>
      <c r="L460" s="97"/>
      <c r="M460" s="97"/>
      <c r="N460" s="97"/>
      <c r="O460" s="97"/>
    </row>
    <row r="461" spans="5:15">
      <c r="E461" s="97"/>
      <c r="F461" s="97"/>
      <c r="G461" s="137"/>
      <c r="H461" s="97"/>
      <c r="I461" s="97"/>
      <c r="J461" s="97"/>
      <c r="K461" s="97"/>
      <c r="L461" s="97"/>
      <c r="M461" s="97"/>
      <c r="N461" s="97"/>
      <c r="O461" s="97"/>
    </row>
    <row r="462" spans="5:15">
      <c r="E462" s="97"/>
      <c r="F462" s="97"/>
      <c r="G462" s="137"/>
      <c r="H462" s="97"/>
      <c r="I462" s="97"/>
      <c r="J462" s="97"/>
      <c r="K462" s="97"/>
      <c r="L462" s="97"/>
      <c r="M462" s="97"/>
      <c r="N462" s="97"/>
      <c r="O462" s="97"/>
    </row>
    <row r="463" spans="5:15">
      <c r="E463" s="97"/>
      <c r="F463" s="97"/>
      <c r="G463" s="137"/>
      <c r="H463" s="97"/>
      <c r="I463" s="97"/>
      <c r="J463" s="97"/>
      <c r="K463" s="97"/>
      <c r="L463" s="97"/>
      <c r="M463" s="97"/>
      <c r="N463" s="97"/>
      <c r="O463" s="97"/>
    </row>
    <row r="464" spans="5:15">
      <c r="E464" s="97"/>
      <c r="F464" s="97"/>
      <c r="G464" s="137"/>
      <c r="H464" s="97"/>
      <c r="I464" s="97"/>
      <c r="J464" s="97"/>
      <c r="K464" s="97"/>
      <c r="L464" s="97"/>
      <c r="M464" s="97"/>
      <c r="N464" s="97"/>
      <c r="O464" s="97"/>
    </row>
    <row r="465" spans="5:15">
      <c r="E465" s="97"/>
      <c r="F465" s="97"/>
      <c r="G465" s="137"/>
      <c r="H465" s="97"/>
      <c r="I465" s="97"/>
      <c r="J465" s="97"/>
      <c r="K465" s="97"/>
      <c r="L465" s="97"/>
      <c r="M465" s="97"/>
      <c r="N465" s="97"/>
      <c r="O465" s="97"/>
    </row>
    <row r="466" spans="5:15">
      <c r="E466" s="97"/>
      <c r="F466" s="97"/>
      <c r="G466" s="137"/>
      <c r="H466" s="97"/>
      <c r="I466" s="97"/>
      <c r="J466" s="97"/>
      <c r="K466" s="97"/>
      <c r="L466" s="97"/>
      <c r="M466" s="97"/>
      <c r="N466" s="97"/>
      <c r="O466" s="97"/>
    </row>
    <row r="467" spans="5:15">
      <c r="E467" s="97"/>
      <c r="F467" s="97"/>
      <c r="G467" s="137"/>
      <c r="H467" s="97"/>
      <c r="I467" s="97"/>
      <c r="J467" s="97"/>
      <c r="K467" s="97"/>
      <c r="L467" s="97"/>
      <c r="M467" s="97"/>
      <c r="N467" s="97"/>
      <c r="O467" s="97"/>
    </row>
    <row r="468" spans="5:15">
      <c r="E468" s="97"/>
      <c r="F468" s="97"/>
      <c r="G468" s="137"/>
      <c r="H468" s="97"/>
      <c r="I468" s="97"/>
      <c r="J468" s="97"/>
      <c r="K468" s="97"/>
      <c r="L468" s="97"/>
      <c r="M468" s="97"/>
      <c r="N468" s="97"/>
      <c r="O468" s="97"/>
    </row>
    <row r="469" spans="5:15">
      <c r="E469" s="97"/>
      <c r="F469" s="97"/>
      <c r="G469" s="137"/>
      <c r="H469" s="97"/>
      <c r="I469" s="97"/>
      <c r="J469" s="97"/>
      <c r="K469" s="97"/>
      <c r="L469" s="97"/>
      <c r="M469" s="97"/>
      <c r="N469" s="97"/>
      <c r="O469" s="97"/>
    </row>
    <row r="470" spans="5:15">
      <c r="E470" s="97"/>
      <c r="F470" s="97"/>
      <c r="G470" s="137"/>
      <c r="H470" s="97"/>
      <c r="I470" s="97"/>
      <c r="J470" s="97"/>
      <c r="K470" s="97"/>
      <c r="L470" s="97"/>
      <c r="M470" s="97"/>
      <c r="N470" s="97"/>
      <c r="O470" s="97"/>
    </row>
    <row r="471" spans="5:15">
      <c r="E471" s="97"/>
      <c r="F471" s="97"/>
      <c r="G471" s="137"/>
      <c r="H471" s="97"/>
      <c r="I471" s="97"/>
      <c r="J471" s="97"/>
      <c r="K471" s="97"/>
      <c r="L471" s="97"/>
      <c r="M471" s="97"/>
      <c r="N471" s="97"/>
      <c r="O471" s="97"/>
    </row>
    <row r="472" spans="5:15">
      <c r="E472" s="97"/>
      <c r="F472" s="97"/>
      <c r="G472" s="137"/>
      <c r="H472" s="97"/>
      <c r="I472" s="97"/>
      <c r="J472" s="97"/>
      <c r="K472" s="97"/>
      <c r="L472" s="97"/>
      <c r="M472" s="97"/>
      <c r="N472" s="97"/>
      <c r="O472" s="97"/>
    </row>
    <row r="473" spans="5:15">
      <c r="E473" s="97"/>
      <c r="F473" s="97"/>
      <c r="G473" s="137"/>
      <c r="H473" s="97"/>
      <c r="I473" s="97"/>
      <c r="J473" s="97"/>
      <c r="K473" s="97"/>
      <c r="L473" s="97"/>
      <c r="M473" s="97"/>
      <c r="N473" s="97"/>
      <c r="O473" s="97"/>
    </row>
    <row r="474" spans="5:15">
      <c r="E474" s="97"/>
      <c r="F474" s="97"/>
      <c r="G474" s="137"/>
      <c r="H474" s="97"/>
      <c r="I474" s="97"/>
      <c r="J474" s="97"/>
      <c r="K474" s="97"/>
      <c r="L474" s="97"/>
      <c r="M474" s="97"/>
      <c r="N474" s="97"/>
      <c r="O474" s="97"/>
    </row>
    <row r="475" spans="5:15">
      <c r="E475" s="97"/>
      <c r="F475" s="97"/>
      <c r="G475" s="137"/>
      <c r="H475" s="97"/>
      <c r="I475" s="97"/>
      <c r="J475" s="97"/>
      <c r="K475" s="97"/>
      <c r="L475" s="97"/>
      <c r="M475" s="97"/>
      <c r="N475" s="97"/>
      <c r="O475" s="97"/>
    </row>
    <row r="476" spans="5:15">
      <c r="E476" s="97"/>
      <c r="F476" s="97"/>
      <c r="G476" s="137"/>
      <c r="H476" s="97"/>
      <c r="I476" s="97"/>
      <c r="J476" s="97"/>
      <c r="K476" s="97"/>
      <c r="L476" s="97"/>
      <c r="M476" s="97"/>
      <c r="N476" s="97"/>
      <c r="O476" s="97"/>
    </row>
    <row r="477" spans="5:15">
      <c r="E477" s="97"/>
      <c r="F477" s="97"/>
      <c r="G477" s="137"/>
      <c r="H477" s="97"/>
      <c r="I477" s="97"/>
      <c r="J477" s="97"/>
      <c r="K477" s="97"/>
      <c r="L477" s="97"/>
      <c r="M477" s="97"/>
      <c r="N477" s="97"/>
      <c r="O477" s="97"/>
    </row>
    <row r="478" spans="5:15">
      <c r="E478" s="97"/>
      <c r="F478" s="97"/>
      <c r="G478" s="137"/>
      <c r="H478" s="97"/>
      <c r="I478" s="97"/>
      <c r="J478" s="97"/>
      <c r="K478" s="97"/>
      <c r="L478" s="97"/>
      <c r="M478" s="97"/>
      <c r="N478" s="97"/>
      <c r="O478" s="97"/>
    </row>
    <row r="479" spans="5:15">
      <c r="E479" s="97"/>
      <c r="F479" s="97"/>
      <c r="G479" s="137"/>
      <c r="H479" s="97"/>
      <c r="I479" s="97"/>
      <c r="J479" s="97"/>
      <c r="K479" s="97"/>
      <c r="L479" s="97"/>
      <c r="M479" s="97"/>
      <c r="N479" s="97"/>
      <c r="O479" s="97"/>
    </row>
    <row r="480" spans="5:15">
      <c r="E480" s="97"/>
      <c r="F480" s="97"/>
      <c r="G480" s="137"/>
      <c r="H480" s="97"/>
      <c r="I480" s="97"/>
      <c r="J480" s="97"/>
      <c r="K480" s="97"/>
      <c r="L480" s="97"/>
      <c r="M480" s="97"/>
      <c r="N480" s="97"/>
      <c r="O480" s="97"/>
    </row>
    <row r="481" spans="5:15">
      <c r="E481" s="97"/>
      <c r="F481" s="97"/>
      <c r="G481" s="137"/>
      <c r="H481" s="97"/>
      <c r="I481" s="97"/>
      <c r="J481" s="97"/>
      <c r="K481" s="97"/>
      <c r="L481" s="97"/>
      <c r="M481" s="97"/>
      <c r="N481" s="97"/>
      <c r="O481" s="97"/>
    </row>
    <row r="482" spans="5:15">
      <c r="E482" s="97"/>
      <c r="F482" s="97"/>
      <c r="G482" s="137"/>
      <c r="H482" s="97"/>
      <c r="I482" s="97"/>
      <c r="J482" s="97"/>
      <c r="K482" s="97"/>
      <c r="L482" s="97"/>
      <c r="M482" s="97"/>
      <c r="N482" s="97"/>
      <c r="O482" s="97"/>
    </row>
    <row r="483" spans="5:15">
      <c r="E483" s="97"/>
      <c r="F483" s="97"/>
      <c r="G483" s="137"/>
      <c r="H483" s="97"/>
      <c r="I483" s="97"/>
      <c r="J483" s="97"/>
      <c r="K483" s="97"/>
      <c r="L483" s="97"/>
      <c r="M483" s="97"/>
      <c r="N483" s="97"/>
      <c r="O483" s="97"/>
    </row>
    <row r="484" spans="5:15">
      <c r="E484" s="97"/>
      <c r="F484" s="97"/>
      <c r="G484" s="137"/>
      <c r="H484" s="97"/>
      <c r="I484" s="97"/>
      <c r="J484" s="97"/>
      <c r="K484" s="97"/>
      <c r="L484" s="97"/>
      <c r="M484" s="97"/>
      <c r="N484" s="97"/>
      <c r="O484" s="97"/>
    </row>
    <row r="485" spans="5:15">
      <c r="E485" s="97"/>
      <c r="F485" s="97"/>
      <c r="G485" s="137"/>
      <c r="H485" s="97"/>
      <c r="I485" s="97"/>
      <c r="J485" s="97"/>
      <c r="K485" s="97"/>
      <c r="L485" s="97"/>
      <c r="M485" s="97"/>
      <c r="N485" s="97"/>
      <c r="O485" s="97"/>
    </row>
    <row r="486" spans="5:15">
      <c r="E486" s="97"/>
      <c r="F486" s="97"/>
      <c r="G486" s="137"/>
      <c r="H486" s="97"/>
      <c r="I486" s="97"/>
      <c r="J486" s="97"/>
      <c r="K486" s="97"/>
      <c r="L486" s="97"/>
      <c r="M486" s="97"/>
      <c r="N486" s="97"/>
      <c r="O486" s="97"/>
    </row>
    <row r="487" spans="5:15">
      <c r="E487" s="97"/>
      <c r="F487" s="97"/>
      <c r="G487" s="137"/>
      <c r="H487" s="97"/>
      <c r="I487" s="97"/>
      <c r="J487" s="97"/>
      <c r="K487" s="97"/>
      <c r="L487" s="97"/>
      <c r="M487" s="97"/>
      <c r="N487" s="97"/>
      <c r="O487" s="97"/>
    </row>
    <row r="488" spans="5:15">
      <c r="E488" s="97"/>
      <c r="F488" s="97"/>
      <c r="G488" s="137"/>
      <c r="H488" s="97"/>
      <c r="I488" s="97"/>
      <c r="J488" s="97"/>
      <c r="K488" s="97"/>
      <c r="L488" s="97"/>
      <c r="M488" s="97"/>
      <c r="N488" s="97"/>
      <c r="O488" s="97"/>
    </row>
    <row r="489" spans="5:15">
      <c r="E489" s="97"/>
      <c r="F489" s="97"/>
      <c r="G489" s="137"/>
      <c r="H489" s="97"/>
      <c r="I489" s="97"/>
      <c r="J489" s="97"/>
      <c r="K489" s="97"/>
      <c r="L489" s="97"/>
      <c r="M489" s="97"/>
      <c r="N489" s="97"/>
      <c r="O489" s="97"/>
    </row>
    <row r="490" spans="5:15">
      <c r="E490" s="97"/>
      <c r="F490" s="97"/>
      <c r="G490" s="137"/>
      <c r="H490" s="97"/>
      <c r="I490" s="97"/>
      <c r="J490" s="97"/>
      <c r="K490" s="97"/>
      <c r="L490" s="97"/>
      <c r="M490" s="97"/>
      <c r="N490" s="97"/>
      <c r="O490" s="97"/>
    </row>
    <row r="491" spans="5:15">
      <c r="E491" s="97"/>
      <c r="F491" s="97"/>
      <c r="G491" s="137"/>
      <c r="H491" s="97"/>
      <c r="I491" s="97"/>
      <c r="J491" s="97"/>
      <c r="K491" s="97"/>
      <c r="L491" s="97"/>
      <c r="M491" s="97"/>
      <c r="N491" s="97"/>
      <c r="O491" s="97"/>
    </row>
    <row r="492" spans="5:15">
      <c r="E492" s="97"/>
      <c r="F492" s="97"/>
      <c r="G492" s="137"/>
      <c r="H492" s="97"/>
      <c r="I492" s="97"/>
      <c r="J492" s="97"/>
      <c r="K492" s="97"/>
      <c r="L492" s="97"/>
      <c r="M492" s="97"/>
      <c r="N492" s="97"/>
      <c r="O492" s="97"/>
    </row>
    <row r="493" spans="5:15">
      <c r="E493" s="97"/>
      <c r="F493" s="97"/>
      <c r="G493" s="137"/>
      <c r="H493" s="97"/>
      <c r="I493" s="97"/>
      <c r="J493" s="97"/>
      <c r="K493" s="97"/>
      <c r="L493" s="97"/>
      <c r="M493" s="97"/>
      <c r="N493" s="97"/>
      <c r="O493" s="97"/>
    </row>
    <row r="494" spans="5:15">
      <c r="E494" s="97"/>
      <c r="F494" s="97"/>
      <c r="G494" s="137"/>
      <c r="H494" s="97"/>
      <c r="I494" s="97"/>
      <c r="J494" s="97"/>
      <c r="K494" s="97"/>
      <c r="L494" s="97"/>
      <c r="M494" s="97"/>
      <c r="N494" s="97"/>
      <c r="O494" s="97"/>
    </row>
    <row r="495" spans="5:15">
      <c r="E495" s="97"/>
      <c r="F495" s="97"/>
      <c r="G495" s="137"/>
      <c r="H495" s="97"/>
      <c r="I495" s="97"/>
      <c r="J495" s="97"/>
      <c r="K495" s="97"/>
      <c r="L495" s="97"/>
      <c r="M495" s="97"/>
      <c r="N495" s="97"/>
      <c r="O495" s="97"/>
    </row>
    <row r="496" spans="5:15">
      <c r="E496" s="97"/>
      <c r="F496" s="97"/>
      <c r="G496" s="137"/>
      <c r="H496" s="97"/>
      <c r="I496" s="97"/>
      <c r="J496" s="97"/>
      <c r="K496" s="97"/>
      <c r="L496" s="97"/>
      <c r="M496" s="97"/>
      <c r="N496" s="97"/>
      <c r="O496" s="97"/>
    </row>
    <row r="497" spans="5:15">
      <c r="E497" s="97"/>
      <c r="F497" s="97"/>
      <c r="G497" s="137"/>
      <c r="H497" s="97"/>
      <c r="I497" s="97"/>
      <c r="J497" s="97"/>
      <c r="K497" s="97"/>
      <c r="L497" s="97"/>
      <c r="M497" s="97"/>
      <c r="N497" s="97"/>
      <c r="O497" s="97"/>
    </row>
    <row r="498" spans="5:15">
      <c r="E498" s="97"/>
      <c r="F498" s="97"/>
      <c r="G498" s="137"/>
      <c r="H498" s="97"/>
      <c r="I498" s="97"/>
      <c r="J498" s="97"/>
      <c r="K498" s="97"/>
      <c r="L498" s="97"/>
      <c r="M498" s="97"/>
      <c r="N498" s="97"/>
      <c r="O498" s="97"/>
    </row>
    <row r="499" spans="5:15">
      <c r="E499" s="97"/>
      <c r="F499" s="97"/>
      <c r="G499" s="137"/>
      <c r="H499" s="97"/>
      <c r="I499" s="97"/>
      <c r="J499" s="97"/>
      <c r="K499" s="97"/>
      <c r="L499" s="97"/>
      <c r="M499" s="97"/>
      <c r="N499" s="97"/>
      <c r="O499" s="97"/>
    </row>
    <row r="500" spans="5:15">
      <c r="E500" s="97"/>
      <c r="F500" s="97"/>
      <c r="G500" s="137"/>
      <c r="H500" s="97"/>
      <c r="I500" s="97"/>
      <c r="J500" s="97"/>
      <c r="K500" s="97"/>
      <c r="L500" s="97"/>
      <c r="M500" s="97"/>
      <c r="N500" s="97"/>
      <c r="O500" s="97"/>
    </row>
    <row r="501" spans="5:15">
      <c r="E501" s="97"/>
      <c r="F501" s="97"/>
      <c r="G501" s="137"/>
      <c r="H501" s="97"/>
      <c r="I501" s="97"/>
      <c r="J501" s="97"/>
      <c r="K501" s="97"/>
      <c r="L501" s="97"/>
      <c r="M501" s="97"/>
      <c r="N501" s="97"/>
      <c r="O501" s="97"/>
    </row>
    <row r="502" spans="5:15">
      <c r="E502" s="97"/>
      <c r="F502" s="97"/>
      <c r="G502" s="137"/>
      <c r="H502" s="97"/>
      <c r="I502" s="97"/>
      <c r="J502" s="97"/>
      <c r="K502" s="97"/>
      <c r="L502" s="97"/>
      <c r="M502" s="97"/>
      <c r="N502" s="97"/>
      <c r="O502" s="97"/>
    </row>
    <row r="503" spans="5:15">
      <c r="E503" s="97"/>
      <c r="F503" s="97"/>
      <c r="G503" s="137"/>
      <c r="H503" s="97"/>
      <c r="I503" s="97"/>
      <c r="J503" s="97"/>
      <c r="K503" s="97"/>
      <c r="L503" s="97"/>
      <c r="M503" s="97"/>
      <c r="N503" s="97"/>
      <c r="O503" s="97"/>
    </row>
    <row r="504" spans="5:15">
      <c r="E504" s="97"/>
      <c r="F504" s="97"/>
      <c r="G504" s="137"/>
      <c r="H504" s="97"/>
      <c r="I504" s="97"/>
      <c r="J504" s="97"/>
      <c r="K504" s="97"/>
      <c r="L504" s="97"/>
      <c r="M504" s="97"/>
      <c r="N504" s="97"/>
      <c r="O504" s="97"/>
    </row>
    <row r="505" spans="5:15">
      <c r="E505" s="97"/>
      <c r="F505" s="97"/>
      <c r="G505" s="137"/>
      <c r="H505" s="97"/>
      <c r="I505" s="97"/>
      <c r="J505" s="97"/>
      <c r="K505" s="97"/>
      <c r="L505" s="97"/>
      <c r="M505" s="97"/>
      <c r="N505" s="97"/>
      <c r="O505" s="97"/>
    </row>
    <row r="506" spans="5:15">
      <c r="E506" s="97"/>
      <c r="F506" s="97"/>
      <c r="G506" s="137"/>
      <c r="H506" s="97"/>
      <c r="I506" s="97"/>
      <c r="J506" s="97"/>
      <c r="K506" s="97"/>
      <c r="L506" s="97"/>
      <c r="M506" s="97"/>
      <c r="N506" s="97"/>
      <c r="O506" s="97"/>
    </row>
    <row r="507" spans="5:15">
      <c r="E507" s="97"/>
      <c r="F507" s="97"/>
      <c r="G507" s="137"/>
      <c r="H507" s="97"/>
      <c r="I507" s="97"/>
      <c r="J507" s="97"/>
      <c r="K507" s="97"/>
      <c r="L507" s="97"/>
      <c r="M507" s="97"/>
      <c r="N507" s="97"/>
      <c r="O507" s="97"/>
    </row>
    <row r="508" spans="5:15">
      <c r="E508" s="97"/>
      <c r="F508" s="97"/>
      <c r="G508" s="137"/>
      <c r="H508" s="97"/>
      <c r="I508" s="97"/>
      <c r="J508" s="97"/>
      <c r="K508" s="97"/>
      <c r="L508" s="97"/>
      <c r="M508" s="97"/>
      <c r="N508" s="97"/>
      <c r="O508" s="97"/>
    </row>
    <row r="509" spans="5:15">
      <c r="E509" s="97"/>
      <c r="F509" s="97"/>
      <c r="G509" s="137"/>
      <c r="H509" s="97"/>
      <c r="I509" s="97"/>
      <c r="J509" s="97"/>
      <c r="K509" s="97"/>
      <c r="L509" s="97"/>
      <c r="M509" s="97"/>
      <c r="N509" s="97"/>
      <c r="O509" s="97"/>
    </row>
    <row r="510" spans="5:15">
      <c r="E510" s="97"/>
      <c r="F510" s="97"/>
      <c r="G510" s="137"/>
      <c r="H510" s="97"/>
      <c r="I510" s="97"/>
      <c r="J510" s="97"/>
      <c r="K510" s="97"/>
      <c r="L510" s="97"/>
      <c r="M510" s="97"/>
      <c r="N510" s="97"/>
      <c r="O510" s="97"/>
    </row>
    <row r="511" spans="5:15">
      <c r="E511" s="97"/>
      <c r="F511" s="97"/>
      <c r="G511" s="137"/>
      <c r="H511" s="97"/>
      <c r="I511" s="97"/>
      <c r="J511" s="97"/>
      <c r="K511" s="97"/>
      <c r="L511" s="97"/>
      <c r="M511" s="97"/>
      <c r="N511" s="97"/>
      <c r="O511" s="97"/>
    </row>
    <row r="512" spans="5:15">
      <c r="E512" s="97"/>
      <c r="F512" s="97"/>
      <c r="G512" s="137"/>
      <c r="H512" s="97"/>
      <c r="I512" s="97"/>
      <c r="J512" s="97"/>
      <c r="K512" s="97"/>
      <c r="L512" s="97"/>
      <c r="M512" s="97"/>
      <c r="N512" s="97"/>
      <c r="O512" s="97"/>
    </row>
    <row r="513" spans="5:15">
      <c r="E513" s="97"/>
      <c r="F513" s="97"/>
      <c r="G513" s="137"/>
      <c r="H513" s="97"/>
      <c r="I513" s="97"/>
      <c r="J513" s="97"/>
      <c r="K513" s="97"/>
      <c r="L513" s="97"/>
      <c r="M513" s="97"/>
      <c r="N513" s="97"/>
      <c r="O513" s="97"/>
    </row>
    <row r="514" spans="5:15">
      <c r="E514" s="97"/>
      <c r="F514" s="97"/>
      <c r="G514" s="137"/>
      <c r="H514" s="97"/>
      <c r="I514" s="97"/>
      <c r="J514" s="97"/>
      <c r="K514" s="97"/>
      <c r="L514" s="97"/>
      <c r="M514" s="97"/>
      <c r="N514" s="97"/>
      <c r="O514" s="97"/>
    </row>
    <row r="515" spans="5:15">
      <c r="E515" s="97"/>
      <c r="F515" s="97"/>
      <c r="G515" s="137"/>
      <c r="H515" s="97"/>
      <c r="I515" s="97"/>
      <c r="J515" s="97"/>
      <c r="K515" s="97"/>
      <c r="L515" s="97"/>
      <c r="M515" s="97"/>
      <c r="N515" s="97"/>
      <c r="O515" s="97"/>
    </row>
    <row r="516" spans="5:15">
      <c r="E516" s="97"/>
      <c r="F516" s="97"/>
      <c r="G516" s="137"/>
      <c r="H516" s="97"/>
      <c r="I516" s="97"/>
      <c r="J516" s="97"/>
      <c r="K516" s="97"/>
      <c r="L516" s="97"/>
      <c r="M516" s="97"/>
      <c r="N516" s="97"/>
      <c r="O516" s="97"/>
    </row>
    <row r="517" spans="5:15">
      <c r="E517" s="97"/>
      <c r="F517" s="97"/>
      <c r="G517" s="137"/>
      <c r="H517" s="97"/>
      <c r="I517" s="97"/>
      <c r="J517" s="97"/>
      <c r="K517" s="97"/>
      <c r="L517" s="97"/>
      <c r="M517" s="97"/>
      <c r="N517" s="97"/>
      <c r="O517" s="97"/>
    </row>
    <row r="518" spans="5:15">
      <c r="E518" s="97"/>
      <c r="F518" s="97"/>
      <c r="G518" s="137"/>
      <c r="H518" s="97"/>
      <c r="I518" s="97"/>
      <c r="J518" s="97"/>
      <c r="K518" s="97"/>
      <c r="L518" s="97"/>
      <c r="M518" s="97"/>
      <c r="N518" s="97"/>
      <c r="O518" s="97"/>
    </row>
    <row r="519" spans="5:15">
      <c r="E519" s="97"/>
      <c r="F519" s="97"/>
      <c r="G519" s="137"/>
      <c r="H519" s="97"/>
      <c r="I519" s="97"/>
      <c r="J519" s="97"/>
      <c r="K519" s="97"/>
      <c r="L519" s="97"/>
      <c r="M519" s="97"/>
      <c r="N519" s="97"/>
      <c r="O519" s="97"/>
    </row>
    <row r="520" spans="5:15">
      <c r="E520" s="97"/>
      <c r="F520" s="97"/>
      <c r="G520" s="137"/>
      <c r="H520" s="97"/>
      <c r="I520" s="97"/>
      <c r="J520" s="97"/>
      <c r="K520" s="97"/>
      <c r="L520" s="97"/>
      <c r="M520" s="97"/>
      <c r="N520" s="97"/>
      <c r="O520" s="97"/>
    </row>
    <row r="521" spans="5:15">
      <c r="E521" s="97"/>
      <c r="F521" s="97"/>
      <c r="G521" s="137"/>
      <c r="H521" s="97"/>
      <c r="I521" s="97"/>
      <c r="J521" s="97"/>
      <c r="K521" s="97"/>
      <c r="L521" s="97"/>
      <c r="M521" s="97"/>
      <c r="N521" s="97"/>
      <c r="O521" s="97"/>
    </row>
    <row r="522" spans="5:15">
      <c r="E522" s="97"/>
      <c r="F522" s="97"/>
      <c r="G522" s="137"/>
      <c r="H522" s="97"/>
      <c r="I522" s="97"/>
      <c r="J522" s="97"/>
      <c r="K522" s="97"/>
      <c r="L522" s="97"/>
      <c r="M522" s="97"/>
      <c r="N522" s="97"/>
      <c r="O522" s="97"/>
    </row>
    <row r="523" spans="5:15">
      <c r="E523" s="97"/>
      <c r="F523" s="97"/>
      <c r="G523" s="137"/>
      <c r="H523" s="97"/>
      <c r="I523" s="97"/>
      <c r="J523" s="97"/>
      <c r="K523" s="97"/>
      <c r="L523" s="97"/>
      <c r="M523" s="97"/>
      <c r="N523" s="97"/>
      <c r="O523" s="97"/>
    </row>
    <row r="524" spans="5:15">
      <c r="E524" s="97"/>
      <c r="F524" s="97"/>
      <c r="G524" s="137"/>
      <c r="H524" s="97"/>
      <c r="I524" s="97"/>
      <c r="J524" s="97"/>
      <c r="K524" s="97"/>
      <c r="L524" s="97"/>
      <c r="M524" s="97"/>
      <c r="N524" s="97"/>
      <c r="O524" s="97"/>
    </row>
    <row r="525" spans="5:15">
      <c r="E525" s="97"/>
      <c r="F525" s="97"/>
      <c r="G525" s="137"/>
      <c r="H525" s="97"/>
      <c r="I525" s="97"/>
      <c r="J525" s="97"/>
      <c r="K525" s="97"/>
      <c r="L525" s="97"/>
      <c r="M525" s="97"/>
      <c r="N525" s="97"/>
      <c r="O525" s="97"/>
    </row>
    <row r="526" spans="5:15">
      <c r="E526" s="97"/>
      <c r="F526" s="97"/>
      <c r="G526" s="137"/>
      <c r="H526" s="97"/>
      <c r="I526" s="97"/>
      <c r="J526" s="97"/>
      <c r="K526" s="97"/>
      <c r="L526" s="97"/>
      <c r="M526" s="97"/>
      <c r="N526" s="97"/>
      <c r="O526" s="97"/>
    </row>
    <row r="527" spans="5:15">
      <c r="E527" s="97"/>
      <c r="F527" s="97"/>
      <c r="G527" s="137"/>
      <c r="H527" s="97"/>
      <c r="I527" s="97"/>
      <c r="J527" s="97"/>
      <c r="K527" s="97"/>
      <c r="L527" s="97"/>
      <c r="M527" s="97"/>
      <c r="N527" s="97"/>
      <c r="O527" s="97"/>
    </row>
    <row r="528" spans="5:15">
      <c r="E528" s="97"/>
      <c r="F528" s="97"/>
      <c r="G528" s="137"/>
      <c r="H528" s="97"/>
      <c r="I528" s="97"/>
      <c r="J528" s="97"/>
      <c r="K528" s="97"/>
      <c r="L528" s="97"/>
      <c r="M528" s="97"/>
      <c r="N528" s="97"/>
      <c r="O528" s="97"/>
    </row>
    <row r="529" spans="5:15">
      <c r="E529" s="97"/>
      <c r="F529" s="97"/>
      <c r="G529" s="137"/>
      <c r="H529" s="97"/>
      <c r="I529" s="97"/>
      <c r="J529" s="97"/>
      <c r="K529" s="97"/>
      <c r="L529" s="97"/>
      <c r="M529" s="97"/>
      <c r="N529" s="97"/>
      <c r="O529" s="97"/>
    </row>
    <row r="530" spans="5:15">
      <c r="E530" s="97"/>
      <c r="F530" s="97"/>
      <c r="G530" s="137"/>
      <c r="H530" s="97"/>
      <c r="I530" s="97"/>
      <c r="J530" s="97"/>
      <c r="K530" s="97"/>
      <c r="L530" s="97"/>
      <c r="M530" s="97"/>
      <c r="N530" s="97"/>
      <c r="O530" s="97"/>
    </row>
    <row r="531" spans="5:15">
      <c r="E531" s="97"/>
      <c r="F531" s="97"/>
      <c r="G531" s="137"/>
      <c r="H531" s="97"/>
      <c r="I531" s="97"/>
      <c r="J531" s="97"/>
      <c r="K531" s="97"/>
      <c r="L531" s="97"/>
      <c r="M531" s="97"/>
      <c r="N531" s="97"/>
      <c r="O531" s="97"/>
    </row>
    <row r="532" spans="5:15">
      <c r="E532" s="97"/>
      <c r="F532" s="97"/>
      <c r="G532" s="137"/>
      <c r="H532" s="97"/>
      <c r="I532" s="97"/>
      <c r="J532" s="97"/>
      <c r="K532" s="97"/>
      <c r="L532" s="97"/>
      <c r="M532" s="97"/>
      <c r="N532" s="97"/>
      <c r="O532" s="97"/>
    </row>
    <row r="533" spans="5:15">
      <c r="E533" s="97"/>
      <c r="F533" s="97"/>
      <c r="G533" s="137"/>
      <c r="H533" s="97"/>
      <c r="I533" s="97"/>
      <c r="J533" s="97"/>
      <c r="K533" s="97"/>
      <c r="L533" s="97"/>
      <c r="M533" s="97"/>
      <c r="N533" s="97"/>
      <c r="O533" s="97"/>
    </row>
    <row r="534" spans="5:15">
      <c r="E534" s="97"/>
      <c r="F534" s="97"/>
      <c r="G534" s="137"/>
      <c r="H534" s="97"/>
      <c r="I534" s="97"/>
      <c r="J534" s="97"/>
      <c r="K534" s="97"/>
      <c r="L534" s="97"/>
      <c r="M534" s="97"/>
      <c r="N534" s="97"/>
      <c r="O534" s="97"/>
    </row>
    <row r="535" spans="5:15">
      <c r="E535" s="97"/>
      <c r="F535" s="97"/>
      <c r="G535" s="137"/>
      <c r="H535" s="97"/>
      <c r="I535" s="97"/>
      <c r="J535" s="97"/>
      <c r="K535" s="97"/>
      <c r="L535" s="97"/>
      <c r="M535" s="97"/>
      <c r="N535" s="97"/>
      <c r="O535" s="97"/>
    </row>
    <row r="536" spans="5:15">
      <c r="E536" s="97"/>
      <c r="F536" s="97"/>
      <c r="G536" s="137"/>
      <c r="H536" s="97"/>
      <c r="I536" s="97"/>
      <c r="J536" s="97"/>
      <c r="K536" s="97"/>
      <c r="L536" s="97"/>
      <c r="M536" s="97"/>
      <c r="N536" s="97"/>
      <c r="O536" s="97"/>
    </row>
    <row r="537" spans="5:15">
      <c r="E537" s="97"/>
      <c r="F537" s="97"/>
      <c r="G537" s="137"/>
      <c r="H537" s="97"/>
      <c r="I537" s="97"/>
      <c r="J537" s="97"/>
      <c r="K537" s="97"/>
      <c r="L537" s="97"/>
      <c r="M537" s="97"/>
      <c r="N537" s="97"/>
      <c r="O537" s="97"/>
    </row>
    <row r="538" spans="5:15">
      <c r="E538" s="97"/>
      <c r="F538" s="97"/>
      <c r="G538" s="137"/>
      <c r="H538" s="97"/>
      <c r="I538" s="97"/>
      <c r="J538" s="97"/>
      <c r="K538" s="97"/>
      <c r="L538" s="97"/>
      <c r="M538" s="97"/>
      <c r="N538" s="97"/>
      <c r="O538" s="97"/>
    </row>
    <row r="539" spans="5:15">
      <c r="E539" s="97"/>
      <c r="F539" s="97"/>
      <c r="G539" s="137"/>
      <c r="H539" s="97"/>
      <c r="I539" s="97"/>
      <c r="J539" s="97"/>
      <c r="K539" s="97"/>
      <c r="L539" s="97"/>
      <c r="M539" s="97"/>
      <c r="N539" s="97"/>
      <c r="O539" s="97"/>
    </row>
    <row r="540" spans="5:15">
      <c r="E540" s="97"/>
      <c r="F540" s="97"/>
      <c r="G540" s="137"/>
      <c r="H540" s="97"/>
      <c r="I540" s="97"/>
      <c r="J540" s="97"/>
      <c r="K540" s="97"/>
      <c r="L540" s="97"/>
      <c r="M540" s="97"/>
      <c r="N540" s="97"/>
      <c r="O540" s="97"/>
    </row>
    <row r="541" spans="5:15">
      <c r="E541" s="97"/>
      <c r="F541" s="97"/>
      <c r="G541" s="137"/>
      <c r="H541" s="97"/>
      <c r="I541" s="97"/>
      <c r="J541" s="97"/>
      <c r="K541" s="97"/>
      <c r="L541" s="97"/>
      <c r="M541" s="97"/>
      <c r="N541" s="97"/>
      <c r="O541" s="97"/>
    </row>
    <row r="542" spans="5:15">
      <c r="E542" s="97"/>
      <c r="F542" s="97"/>
      <c r="G542" s="137"/>
      <c r="H542" s="97"/>
      <c r="I542" s="97"/>
      <c r="J542" s="97"/>
      <c r="K542" s="97"/>
      <c r="L542" s="97"/>
      <c r="M542" s="97"/>
      <c r="N542" s="97"/>
      <c r="O542" s="97"/>
    </row>
    <row r="543" spans="5:15">
      <c r="E543" s="97"/>
      <c r="F543" s="97"/>
      <c r="G543" s="137"/>
      <c r="H543" s="97"/>
      <c r="I543" s="97"/>
      <c r="J543" s="97"/>
      <c r="K543" s="97"/>
      <c r="L543" s="97"/>
      <c r="M543" s="97"/>
      <c r="N543" s="97"/>
      <c r="O543" s="97"/>
    </row>
    <row r="544" spans="5:15">
      <c r="E544" s="97"/>
      <c r="F544" s="97"/>
      <c r="G544" s="137"/>
      <c r="H544" s="97"/>
      <c r="I544" s="97"/>
      <c r="J544" s="97"/>
      <c r="K544" s="97"/>
      <c r="L544" s="97"/>
      <c r="M544" s="97"/>
      <c r="N544" s="97"/>
      <c r="O544" s="97"/>
    </row>
    <row r="545" spans="5:15">
      <c r="E545" s="97"/>
      <c r="F545" s="97"/>
      <c r="G545" s="137"/>
      <c r="H545" s="97"/>
      <c r="I545" s="97"/>
      <c r="J545" s="97"/>
      <c r="K545" s="97"/>
      <c r="L545" s="97"/>
      <c r="M545" s="97"/>
      <c r="N545" s="97"/>
      <c r="O545" s="97"/>
    </row>
    <row r="546" spans="5:15">
      <c r="E546" s="97"/>
      <c r="F546" s="97"/>
      <c r="G546" s="137"/>
      <c r="H546" s="97"/>
      <c r="I546" s="97"/>
      <c r="J546" s="97"/>
      <c r="K546" s="97"/>
      <c r="L546" s="97"/>
      <c r="M546" s="97"/>
      <c r="N546" s="97"/>
      <c r="O546" s="97"/>
    </row>
    <row r="547" spans="5:15">
      <c r="E547" s="97"/>
      <c r="F547" s="97"/>
      <c r="G547" s="137"/>
      <c r="H547" s="97"/>
      <c r="I547" s="97"/>
      <c r="J547" s="97"/>
      <c r="K547" s="97"/>
      <c r="L547" s="97"/>
      <c r="M547" s="97"/>
      <c r="N547" s="97"/>
      <c r="O547" s="97"/>
    </row>
    <row r="548" spans="5:15">
      <c r="E548" s="97"/>
      <c r="F548" s="97"/>
      <c r="G548" s="137"/>
      <c r="H548" s="97"/>
      <c r="I548" s="97"/>
      <c r="J548" s="97"/>
      <c r="K548" s="97"/>
      <c r="L548" s="97"/>
      <c r="M548" s="97"/>
      <c r="N548" s="97"/>
      <c r="O548" s="97"/>
    </row>
    <row r="549" spans="5:15">
      <c r="E549" s="97"/>
      <c r="F549" s="97"/>
      <c r="G549" s="137"/>
      <c r="H549" s="97"/>
      <c r="I549" s="97"/>
      <c r="J549" s="97"/>
      <c r="K549" s="97"/>
      <c r="L549" s="97"/>
      <c r="M549" s="97"/>
      <c r="N549" s="97"/>
      <c r="O549" s="97"/>
    </row>
    <row r="550" spans="5:15">
      <c r="E550" s="97"/>
      <c r="F550" s="97"/>
      <c r="G550" s="137"/>
      <c r="H550" s="97"/>
      <c r="I550" s="97"/>
      <c r="J550" s="97"/>
      <c r="K550" s="97"/>
      <c r="L550" s="97"/>
      <c r="M550" s="97"/>
      <c r="N550" s="97"/>
      <c r="O550" s="97"/>
    </row>
    <row r="551" spans="5:15">
      <c r="E551" s="97"/>
      <c r="F551" s="97"/>
      <c r="G551" s="137"/>
      <c r="H551" s="97"/>
      <c r="I551" s="97"/>
      <c r="J551" s="97"/>
      <c r="K551" s="97"/>
      <c r="L551" s="97"/>
      <c r="M551" s="97"/>
      <c r="N551" s="97"/>
      <c r="O551" s="97"/>
    </row>
    <row r="552" spans="5:15">
      <c r="E552" s="97"/>
      <c r="F552" s="97"/>
      <c r="G552" s="137"/>
      <c r="H552" s="97"/>
      <c r="I552" s="97"/>
      <c r="J552" s="97"/>
      <c r="K552" s="97"/>
      <c r="L552" s="97"/>
      <c r="M552" s="97"/>
      <c r="N552" s="97"/>
      <c r="O552" s="97"/>
    </row>
    <row r="553" spans="5:15">
      <c r="E553" s="97"/>
      <c r="F553" s="97"/>
      <c r="G553" s="137"/>
      <c r="H553" s="97"/>
      <c r="I553" s="97"/>
      <c r="J553" s="97"/>
      <c r="K553" s="97"/>
      <c r="L553" s="97"/>
      <c r="M553" s="97"/>
      <c r="N553" s="97"/>
      <c r="O553" s="97"/>
    </row>
    <row r="554" spans="5:15">
      <c r="E554" s="97"/>
      <c r="F554" s="97"/>
      <c r="G554" s="137"/>
      <c r="H554" s="97"/>
      <c r="I554" s="97"/>
      <c r="J554" s="97"/>
      <c r="K554" s="97"/>
      <c r="L554" s="97"/>
      <c r="M554" s="97"/>
      <c r="N554" s="97"/>
      <c r="O554" s="97"/>
    </row>
    <row r="555" spans="5:15">
      <c r="E555" s="97"/>
      <c r="F555" s="97"/>
      <c r="G555" s="137"/>
      <c r="H555" s="97"/>
      <c r="I555" s="97"/>
      <c r="J555" s="97"/>
      <c r="K555" s="97"/>
      <c r="L555" s="97"/>
      <c r="M555" s="97"/>
      <c r="N555" s="97"/>
      <c r="O555" s="97"/>
    </row>
    <row r="556" spans="5:15">
      <c r="E556" s="97"/>
      <c r="F556" s="97"/>
      <c r="G556" s="137"/>
      <c r="H556" s="97"/>
      <c r="I556" s="97"/>
      <c r="J556" s="97"/>
      <c r="K556" s="97"/>
      <c r="L556" s="97"/>
      <c r="M556" s="97"/>
      <c r="N556" s="97"/>
      <c r="O556" s="97"/>
    </row>
    <row r="557" spans="5:15">
      <c r="E557" s="97"/>
      <c r="F557" s="97"/>
      <c r="G557" s="137"/>
      <c r="H557" s="97"/>
      <c r="I557" s="97"/>
      <c r="J557" s="97"/>
      <c r="K557" s="97"/>
      <c r="L557" s="97"/>
      <c r="M557" s="97"/>
      <c r="N557" s="97"/>
      <c r="O557" s="97"/>
    </row>
    <row r="558" spans="5:15">
      <c r="E558" s="97"/>
      <c r="F558" s="97"/>
      <c r="G558" s="137"/>
      <c r="H558" s="97"/>
      <c r="I558" s="97"/>
      <c r="J558" s="97"/>
      <c r="K558" s="97"/>
      <c r="L558" s="97"/>
      <c r="M558" s="97"/>
      <c r="N558" s="97"/>
      <c r="O558" s="97"/>
    </row>
    <row r="559" spans="5:15">
      <c r="E559" s="97"/>
      <c r="F559" s="97"/>
      <c r="G559" s="137"/>
      <c r="H559" s="97"/>
      <c r="I559" s="97"/>
      <c r="J559" s="97"/>
      <c r="K559" s="97"/>
      <c r="L559" s="97"/>
      <c r="M559" s="97"/>
      <c r="N559" s="97"/>
      <c r="O559" s="97"/>
    </row>
    <row r="560" spans="5:15">
      <c r="E560" s="97"/>
      <c r="F560" s="97"/>
      <c r="G560" s="137"/>
      <c r="H560" s="97"/>
      <c r="I560" s="97"/>
      <c r="J560" s="97"/>
      <c r="K560" s="97"/>
      <c r="L560" s="97"/>
      <c r="M560" s="97"/>
      <c r="N560" s="97"/>
      <c r="O560" s="97"/>
    </row>
    <row r="561" spans="5:15">
      <c r="E561" s="97"/>
      <c r="F561" s="97"/>
      <c r="G561" s="137"/>
      <c r="H561" s="97"/>
      <c r="I561" s="97"/>
      <c r="J561" s="97"/>
      <c r="K561" s="97"/>
      <c r="L561" s="97"/>
      <c r="M561" s="97"/>
      <c r="N561" s="97"/>
      <c r="O561" s="97"/>
    </row>
    <row r="562" spans="5:15">
      <c r="E562" s="97"/>
      <c r="F562" s="97"/>
      <c r="G562" s="137"/>
      <c r="H562" s="97"/>
      <c r="I562" s="97"/>
      <c r="J562" s="97"/>
      <c r="K562" s="97"/>
      <c r="L562" s="97"/>
      <c r="M562" s="97"/>
      <c r="N562" s="97"/>
      <c r="O562" s="97"/>
    </row>
    <row r="563" spans="5:15">
      <c r="E563" s="97"/>
      <c r="F563" s="97"/>
      <c r="G563" s="137"/>
      <c r="H563" s="97"/>
      <c r="I563" s="97"/>
      <c r="J563" s="97"/>
      <c r="K563" s="97"/>
      <c r="L563" s="97"/>
      <c r="M563" s="97"/>
      <c r="N563" s="97"/>
      <c r="O563" s="97"/>
    </row>
    <row r="564" spans="5:15">
      <c r="E564" s="97"/>
      <c r="F564" s="97"/>
      <c r="G564" s="137"/>
      <c r="H564" s="97"/>
      <c r="I564" s="97"/>
      <c r="J564" s="97"/>
      <c r="K564" s="97"/>
      <c r="L564" s="97"/>
      <c r="M564" s="97"/>
      <c r="N564" s="97"/>
      <c r="O564" s="97"/>
    </row>
    <row r="565" spans="5:15">
      <c r="E565" s="97"/>
      <c r="F565" s="97"/>
      <c r="G565" s="137"/>
      <c r="H565" s="97"/>
      <c r="I565" s="97"/>
      <c r="J565" s="97"/>
      <c r="K565" s="97"/>
      <c r="L565" s="97"/>
      <c r="M565" s="97"/>
      <c r="N565" s="97"/>
      <c r="O565" s="97"/>
    </row>
    <row r="566" spans="5:15">
      <c r="E566" s="97"/>
      <c r="F566" s="97"/>
      <c r="G566" s="137"/>
      <c r="H566" s="97"/>
      <c r="I566" s="97"/>
      <c r="J566" s="97"/>
      <c r="K566" s="97"/>
      <c r="L566" s="97"/>
      <c r="M566" s="97"/>
      <c r="N566" s="97"/>
      <c r="O566" s="97"/>
    </row>
    <row r="567" spans="5:15">
      <c r="E567" s="97"/>
      <c r="F567" s="97"/>
      <c r="G567" s="137"/>
      <c r="H567" s="97"/>
      <c r="I567" s="97"/>
      <c r="J567" s="97"/>
      <c r="K567" s="97"/>
      <c r="L567" s="97"/>
      <c r="M567" s="97"/>
      <c r="N567" s="97"/>
      <c r="O567" s="97"/>
    </row>
    <row r="568" spans="5:15">
      <c r="E568" s="97"/>
      <c r="F568" s="97"/>
      <c r="G568" s="137"/>
      <c r="H568" s="97"/>
      <c r="I568" s="97"/>
      <c r="J568" s="97"/>
      <c r="K568" s="97"/>
      <c r="L568" s="97"/>
      <c r="M568" s="97"/>
      <c r="N568" s="97"/>
      <c r="O568" s="97"/>
    </row>
    <row r="569" spans="5:15">
      <c r="E569" s="97"/>
      <c r="F569" s="97"/>
      <c r="G569" s="137"/>
      <c r="H569" s="97"/>
      <c r="I569" s="97"/>
      <c r="J569" s="97"/>
      <c r="K569" s="97"/>
      <c r="L569" s="97"/>
      <c r="M569" s="97"/>
      <c r="N569" s="97"/>
      <c r="O569" s="97"/>
    </row>
    <row r="570" spans="5:15">
      <c r="E570" s="97"/>
      <c r="F570" s="97"/>
      <c r="G570" s="137"/>
      <c r="H570" s="97"/>
      <c r="I570" s="97"/>
      <c r="J570" s="97"/>
      <c r="K570" s="97"/>
      <c r="L570" s="97"/>
      <c r="M570" s="97"/>
      <c r="N570" s="97"/>
      <c r="O570" s="97"/>
    </row>
    <row r="571" spans="5:15">
      <c r="E571" s="97"/>
      <c r="F571" s="97"/>
      <c r="G571" s="137"/>
      <c r="H571" s="97"/>
      <c r="I571" s="97"/>
      <c r="J571" s="97"/>
      <c r="K571" s="97"/>
      <c r="L571" s="97"/>
      <c r="M571" s="97"/>
      <c r="N571" s="97"/>
      <c r="O571" s="97"/>
    </row>
    <row r="572" spans="5:15">
      <c r="E572" s="97"/>
      <c r="F572" s="97"/>
      <c r="G572" s="137"/>
      <c r="H572" s="97"/>
      <c r="I572" s="97"/>
      <c r="J572" s="97"/>
      <c r="K572" s="97"/>
      <c r="L572" s="97"/>
      <c r="M572" s="97"/>
      <c r="N572" s="97"/>
      <c r="O572" s="97"/>
    </row>
    <row r="573" spans="5:15">
      <c r="E573" s="97"/>
      <c r="F573" s="97"/>
      <c r="G573" s="137"/>
      <c r="H573" s="97"/>
      <c r="I573" s="97"/>
      <c r="J573" s="97"/>
      <c r="K573" s="97"/>
      <c r="L573" s="97"/>
      <c r="M573" s="97"/>
      <c r="N573" s="97"/>
      <c r="O573" s="97"/>
    </row>
    <row r="574" spans="5:15">
      <c r="E574" s="97"/>
      <c r="F574" s="97"/>
      <c r="G574" s="137"/>
      <c r="H574" s="97"/>
      <c r="I574" s="97"/>
      <c r="J574" s="97"/>
      <c r="K574" s="97"/>
      <c r="L574" s="97"/>
      <c r="M574" s="97"/>
      <c r="N574" s="97"/>
      <c r="O574" s="97"/>
    </row>
    <row r="575" spans="5:15">
      <c r="E575" s="97"/>
      <c r="F575" s="97"/>
      <c r="G575" s="137"/>
      <c r="H575" s="97"/>
      <c r="I575" s="97"/>
      <c r="J575" s="97"/>
      <c r="K575" s="97"/>
      <c r="L575" s="97"/>
      <c r="M575" s="97"/>
      <c r="N575" s="97"/>
      <c r="O575" s="97"/>
    </row>
    <row r="576" spans="5:15">
      <c r="E576" s="97"/>
      <c r="F576" s="97"/>
      <c r="G576" s="137"/>
      <c r="H576" s="97"/>
      <c r="I576" s="97"/>
      <c r="J576" s="97"/>
      <c r="K576" s="97"/>
      <c r="L576" s="97"/>
      <c r="M576" s="97"/>
      <c r="N576" s="97"/>
      <c r="O576" s="97"/>
    </row>
    <row r="577" spans="5:15">
      <c r="E577" s="97"/>
      <c r="F577" s="97"/>
      <c r="G577" s="137"/>
      <c r="H577" s="97"/>
      <c r="I577" s="97"/>
      <c r="J577" s="97"/>
      <c r="K577" s="97"/>
      <c r="L577" s="97"/>
      <c r="M577" s="97"/>
      <c r="N577" s="97"/>
      <c r="O577" s="97"/>
    </row>
    <row r="578" spans="5:15">
      <c r="E578" s="97"/>
      <c r="F578" s="97"/>
      <c r="G578" s="137"/>
      <c r="H578" s="97"/>
      <c r="I578" s="97"/>
      <c r="J578" s="97"/>
      <c r="K578" s="97"/>
      <c r="L578" s="97"/>
      <c r="M578" s="97"/>
      <c r="N578" s="97"/>
      <c r="O578" s="97"/>
    </row>
    <row r="579" spans="5:15">
      <c r="E579" s="97"/>
      <c r="F579" s="97"/>
      <c r="G579" s="137"/>
      <c r="H579" s="97"/>
      <c r="I579" s="97"/>
      <c r="J579" s="97"/>
      <c r="K579" s="97"/>
      <c r="L579" s="97"/>
      <c r="M579" s="97"/>
      <c r="N579" s="97"/>
      <c r="O579" s="97"/>
    </row>
    <row r="580" spans="5:15">
      <c r="E580" s="97"/>
      <c r="F580" s="97"/>
      <c r="G580" s="137"/>
      <c r="H580" s="97"/>
      <c r="I580" s="97"/>
      <c r="J580" s="97"/>
      <c r="K580" s="97"/>
      <c r="L580" s="97"/>
      <c r="M580" s="97"/>
      <c r="N580" s="97"/>
      <c r="O580" s="97"/>
    </row>
    <row r="581" spans="5:15">
      <c r="E581" s="97"/>
      <c r="F581" s="97"/>
      <c r="G581" s="137"/>
      <c r="H581" s="97"/>
      <c r="I581" s="97"/>
      <c r="J581" s="97"/>
      <c r="K581" s="97"/>
      <c r="L581" s="97"/>
      <c r="M581" s="97"/>
      <c r="N581" s="97"/>
      <c r="O581" s="97"/>
    </row>
    <row r="582" spans="5:15">
      <c r="E582" s="97"/>
      <c r="F582" s="97"/>
      <c r="G582" s="137"/>
      <c r="H582" s="97"/>
      <c r="I582" s="97"/>
      <c r="J582" s="97"/>
      <c r="K582" s="97"/>
      <c r="L582" s="97"/>
      <c r="M582" s="97"/>
      <c r="N582" s="97"/>
      <c r="O582" s="97"/>
    </row>
    <row r="583" spans="5:15">
      <c r="E583" s="97"/>
      <c r="F583" s="97"/>
      <c r="G583" s="137"/>
      <c r="H583" s="97"/>
      <c r="I583" s="97"/>
      <c r="J583" s="97"/>
      <c r="K583" s="97"/>
      <c r="L583" s="97"/>
      <c r="M583" s="97"/>
      <c r="N583" s="97"/>
      <c r="O583" s="97"/>
    </row>
    <row r="584" spans="5:15">
      <c r="E584" s="97"/>
      <c r="F584" s="97"/>
      <c r="G584" s="137"/>
      <c r="H584" s="97"/>
      <c r="I584" s="97"/>
      <c r="J584" s="97"/>
      <c r="K584" s="97"/>
      <c r="L584" s="97"/>
      <c r="M584" s="97"/>
      <c r="N584" s="97"/>
      <c r="O584" s="97"/>
    </row>
    <row r="585" spans="5:15">
      <c r="E585" s="97"/>
      <c r="F585" s="97"/>
      <c r="G585" s="137"/>
      <c r="H585" s="97"/>
      <c r="I585" s="97"/>
      <c r="J585" s="97"/>
      <c r="K585" s="97"/>
      <c r="L585" s="97"/>
      <c r="M585" s="97"/>
      <c r="N585" s="97"/>
      <c r="O585" s="97"/>
    </row>
    <row r="586" spans="5:15">
      <c r="E586" s="97"/>
      <c r="F586" s="97"/>
      <c r="G586" s="137"/>
      <c r="H586" s="97"/>
      <c r="I586" s="97"/>
      <c r="J586" s="97"/>
      <c r="K586" s="97"/>
      <c r="L586" s="97"/>
      <c r="M586" s="97"/>
      <c r="N586" s="97"/>
      <c r="O586" s="97"/>
    </row>
    <row r="587" spans="5:15">
      <c r="E587" s="97"/>
      <c r="F587" s="97"/>
      <c r="G587" s="137"/>
      <c r="H587" s="97"/>
      <c r="I587" s="97"/>
      <c r="J587" s="97"/>
      <c r="K587" s="97"/>
      <c r="L587" s="97"/>
      <c r="M587" s="97"/>
      <c r="N587" s="97"/>
      <c r="O587" s="97"/>
    </row>
    <row r="588" spans="5:15">
      <c r="E588" s="97"/>
      <c r="F588" s="97"/>
      <c r="G588" s="137"/>
      <c r="H588" s="97"/>
      <c r="I588" s="97"/>
      <c r="J588" s="97"/>
      <c r="K588" s="97"/>
      <c r="L588" s="97"/>
      <c r="M588" s="97"/>
      <c r="N588" s="97"/>
      <c r="O588" s="97"/>
    </row>
    <row r="589" spans="5:15">
      <c r="E589" s="97"/>
      <c r="F589" s="97"/>
      <c r="G589" s="137"/>
      <c r="H589" s="97"/>
      <c r="I589" s="97"/>
      <c r="J589" s="97"/>
      <c r="K589" s="97"/>
      <c r="L589" s="97"/>
      <c r="M589" s="97"/>
      <c r="N589" s="97"/>
      <c r="O589" s="97"/>
    </row>
    <row r="590" spans="5:15">
      <c r="E590" s="97"/>
      <c r="F590" s="97"/>
      <c r="G590" s="137"/>
      <c r="H590" s="97"/>
      <c r="I590" s="97"/>
      <c r="J590" s="97"/>
      <c r="K590" s="97"/>
      <c r="L590" s="97"/>
      <c r="M590" s="97"/>
      <c r="N590" s="97"/>
      <c r="O590" s="97"/>
    </row>
    <row r="591" spans="5:15">
      <c r="E591" s="97"/>
      <c r="F591" s="97"/>
      <c r="G591" s="137"/>
      <c r="H591" s="97"/>
      <c r="I591" s="97"/>
      <c r="J591" s="97"/>
      <c r="K591" s="97"/>
      <c r="L591" s="97"/>
      <c r="M591" s="97"/>
      <c r="N591" s="97"/>
      <c r="O591" s="97"/>
    </row>
    <row r="592" spans="5:15">
      <c r="E592" s="97"/>
      <c r="F592" s="97"/>
      <c r="G592" s="137"/>
      <c r="H592" s="97"/>
      <c r="I592" s="97"/>
      <c r="J592" s="97"/>
      <c r="K592" s="97"/>
      <c r="L592" s="97"/>
      <c r="M592" s="97"/>
      <c r="N592" s="97"/>
      <c r="O592" s="97"/>
    </row>
    <row r="593" spans="5:15">
      <c r="E593" s="97"/>
      <c r="F593" s="97"/>
      <c r="G593" s="137"/>
      <c r="H593" s="97"/>
      <c r="I593" s="97"/>
      <c r="J593" s="97"/>
      <c r="K593" s="97"/>
      <c r="L593" s="97"/>
      <c r="M593" s="97"/>
      <c r="N593" s="97"/>
      <c r="O593" s="97"/>
    </row>
    <row r="594" spans="5:15">
      <c r="E594" s="97"/>
      <c r="F594" s="97"/>
      <c r="G594" s="137"/>
      <c r="H594" s="97"/>
      <c r="I594" s="97"/>
      <c r="J594" s="97"/>
      <c r="K594" s="97"/>
      <c r="L594" s="97"/>
      <c r="M594" s="97"/>
      <c r="N594" s="97"/>
      <c r="O594" s="97"/>
    </row>
    <row r="595" spans="5:15">
      <c r="E595" s="97"/>
      <c r="F595" s="97"/>
      <c r="G595" s="137"/>
      <c r="H595" s="97"/>
      <c r="I595" s="97"/>
      <c r="J595" s="97"/>
      <c r="K595" s="97"/>
      <c r="L595" s="97"/>
      <c r="M595" s="97"/>
      <c r="N595" s="97"/>
      <c r="O595" s="97"/>
    </row>
    <row r="596" spans="5:15">
      <c r="E596" s="97"/>
      <c r="F596" s="97"/>
      <c r="G596" s="137"/>
      <c r="H596" s="97"/>
      <c r="I596" s="97"/>
      <c r="J596" s="97"/>
      <c r="K596" s="97"/>
      <c r="L596" s="97"/>
      <c r="M596" s="97"/>
      <c r="N596" s="97"/>
      <c r="O596" s="97"/>
    </row>
    <row r="597" spans="5:15">
      <c r="E597" s="97"/>
      <c r="F597" s="97"/>
      <c r="G597" s="137"/>
      <c r="H597" s="97"/>
      <c r="I597" s="97"/>
      <c r="J597" s="97"/>
      <c r="K597" s="97"/>
      <c r="L597" s="97"/>
      <c r="M597" s="97"/>
      <c r="N597" s="97"/>
      <c r="O597" s="97"/>
    </row>
    <row r="598" spans="5:15">
      <c r="E598" s="97"/>
      <c r="F598" s="97"/>
      <c r="G598" s="137"/>
      <c r="H598" s="97"/>
      <c r="I598" s="97"/>
      <c r="J598" s="97"/>
      <c r="K598" s="97"/>
      <c r="L598" s="97"/>
      <c r="M598" s="97"/>
      <c r="N598" s="97"/>
      <c r="O598" s="97"/>
    </row>
    <row r="599" spans="5:15">
      <c r="E599" s="97"/>
      <c r="F599" s="97"/>
      <c r="G599" s="137"/>
      <c r="H599" s="97"/>
      <c r="I599" s="97"/>
      <c r="J599" s="97"/>
      <c r="K599" s="97"/>
      <c r="L599" s="97"/>
      <c r="M599" s="97"/>
      <c r="N599" s="97"/>
      <c r="O599" s="97"/>
    </row>
    <row r="600" spans="5:15">
      <c r="E600" s="97"/>
      <c r="F600" s="97"/>
      <c r="G600" s="137"/>
      <c r="H600" s="97"/>
      <c r="I600" s="97"/>
      <c r="J600" s="97"/>
      <c r="K600" s="97"/>
      <c r="L600" s="97"/>
      <c r="M600" s="97"/>
      <c r="N600" s="97"/>
      <c r="O600" s="97"/>
    </row>
    <row r="601" spans="5:15">
      <c r="E601" s="97"/>
      <c r="F601" s="97"/>
      <c r="G601" s="137"/>
      <c r="H601" s="97"/>
      <c r="I601" s="97"/>
      <c r="J601" s="97"/>
      <c r="K601" s="97"/>
      <c r="L601" s="97"/>
      <c r="M601" s="97"/>
      <c r="N601" s="97"/>
      <c r="O601" s="97"/>
    </row>
    <row r="602" spans="5:15">
      <c r="E602" s="97"/>
      <c r="F602" s="97"/>
      <c r="G602" s="137"/>
      <c r="H602" s="97"/>
      <c r="I602" s="97"/>
      <c r="J602" s="97"/>
      <c r="K602" s="97"/>
      <c r="L602" s="97"/>
      <c r="M602" s="97"/>
      <c r="N602" s="97"/>
      <c r="O602" s="97"/>
    </row>
    <row r="603" spans="5:15">
      <c r="E603" s="97"/>
      <c r="F603" s="97"/>
      <c r="G603" s="137"/>
      <c r="H603" s="97"/>
      <c r="I603" s="97"/>
      <c r="J603" s="97"/>
      <c r="K603" s="97"/>
      <c r="L603" s="97"/>
      <c r="M603" s="97"/>
      <c r="N603" s="97"/>
      <c r="O603" s="97"/>
    </row>
    <row r="604" spans="5:15">
      <c r="E604" s="97"/>
      <c r="F604" s="97"/>
      <c r="G604" s="137"/>
      <c r="H604" s="97"/>
      <c r="I604" s="97"/>
      <c r="J604" s="97"/>
      <c r="K604" s="97"/>
      <c r="L604" s="97"/>
      <c r="M604" s="97"/>
      <c r="N604" s="97"/>
      <c r="O604" s="97"/>
    </row>
    <row r="605" spans="5:15">
      <c r="E605" s="97"/>
      <c r="F605" s="97"/>
      <c r="G605" s="137"/>
      <c r="H605" s="97"/>
      <c r="I605" s="97"/>
      <c r="J605" s="97"/>
      <c r="K605" s="97"/>
      <c r="L605" s="97"/>
      <c r="M605" s="97"/>
      <c r="N605" s="97"/>
      <c r="O605" s="97"/>
    </row>
    <row r="606" spans="5:15">
      <c r="E606" s="97"/>
      <c r="F606" s="97"/>
      <c r="G606" s="137"/>
      <c r="H606" s="97"/>
      <c r="I606" s="97"/>
      <c r="J606" s="97"/>
      <c r="K606" s="97"/>
      <c r="L606" s="97"/>
      <c r="M606" s="97"/>
      <c r="N606" s="97"/>
      <c r="O606" s="97"/>
    </row>
    <row r="607" spans="5:15">
      <c r="E607" s="97"/>
      <c r="F607" s="97"/>
      <c r="G607" s="137"/>
      <c r="H607" s="97"/>
      <c r="I607" s="97"/>
      <c r="J607" s="97"/>
      <c r="K607" s="97"/>
      <c r="L607" s="97"/>
      <c r="M607" s="97"/>
      <c r="N607" s="97"/>
      <c r="O607" s="97"/>
    </row>
    <row r="608" spans="5:15">
      <c r="E608" s="97"/>
      <c r="F608" s="97"/>
      <c r="G608" s="137"/>
      <c r="H608" s="97"/>
      <c r="I608" s="97"/>
      <c r="J608" s="97"/>
      <c r="K608" s="97"/>
      <c r="L608" s="97"/>
      <c r="M608" s="97"/>
      <c r="N608" s="97"/>
      <c r="O608" s="97"/>
    </row>
    <row r="609" spans="5:15">
      <c r="E609" s="97"/>
      <c r="F609" s="97"/>
      <c r="G609" s="137"/>
      <c r="H609" s="97"/>
      <c r="I609" s="97"/>
      <c r="J609" s="97"/>
      <c r="K609" s="97"/>
      <c r="L609" s="97"/>
      <c r="M609" s="97"/>
      <c r="N609" s="97"/>
      <c r="O609" s="97"/>
    </row>
    <row r="610" spans="5:15">
      <c r="E610" s="97"/>
      <c r="F610" s="97"/>
      <c r="G610" s="137"/>
      <c r="H610" s="97"/>
      <c r="I610" s="97"/>
      <c r="J610" s="97"/>
      <c r="K610" s="97"/>
      <c r="L610" s="97"/>
      <c r="M610" s="97"/>
      <c r="N610" s="97"/>
      <c r="O610" s="97"/>
    </row>
    <row r="611" spans="5:15">
      <c r="E611" s="97"/>
      <c r="F611" s="97"/>
      <c r="G611" s="137"/>
      <c r="H611" s="97"/>
      <c r="I611" s="97"/>
      <c r="J611" s="97"/>
      <c r="K611" s="97"/>
      <c r="L611" s="97"/>
      <c r="M611" s="97"/>
      <c r="N611" s="97"/>
      <c r="O611" s="97"/>
    </row>
    <row r="612" spans="5:15">
      <c r="E612" s="97"/>
      <c r="F612" s="97"/>
      <c r="G612" s="137"/>
      <c r="H612" s="97"/>
      <c r="I612" s="97"/>
      <c r="J612" s="97"/>
      <c r="K612" s="97"/>
      <c r="L612" s="97"/>
      <c r="M612" s="97"/>
      <c r="N612" s="97"/>
      <c r="O612" s="97"/>
    </row>
    <row r="613" spans="5:15">
      <c r="E613" s="97"/>
      <c r="F613" s="97"/>
      <c r="G613" s="137"/>
      <c r="H613" s="97"/>
      <c r="I613" s="97"/>
      <c r="J613" s="97"/>
      <c r="K613" s="97"/>
      <c r="L613" s="97"/>
      <c r="M613" s="97"/>
      <c r="N613" s="97"/>
      <c r="O613" s="97"/>
    </row>
    <row r="614" spans="5:15">
      <c r="E614" s="97"/>
      <c r="F614" s="97"/>
      <c r="G614" s="137"/>
      <c r="H614" s="97"/>
      <c r="I614" s="97"/>
      <c r="J614" s="97"/>
      <c r="K614" s="97"/>
      <c r="L614" s="97"/>
      <c r="M614" s="97"/>
      <c r="N614" s="97"/>
      <c r="O614" s="97"/>
    </row>
    <row r="615" spans="5:15">
      <c r="E615" s="97"/>
      <c r="F615" s="97"/>
      <c r="G615" s="137"/>
      <c r="H615" s="97"/>
      <c r="I615" s="97"/>
      <c r="J615" s="97"/>
      <c r="K615" s="97"/>
      <c r="L615" s="97"/>
      <c r="M615" s="97"/>
      <c r="N615" s="97"/>
      <c r="O615" s="97"/>
    </row>
    <row r="616" spans="5:15">
      <c r="E616" s="97"/>
      <c r="F616" s="97"/>
      <c r="G616" s="137"/>
      <c r="H616" s="97"/>
      <c r="I616" s="97"/>
      <c r="J616" s="97"/>
      <c r="K616" s="97"/>
      <c r="L616" s="97"/>
      <c r="M616" s="97"/>
      <c r="N616" s="97"/>
      <c r="O616" s="97"/>
    </row>
    <row r="617" spans="5:15">
      <c r="E617" s="97"/>
      <c r="F617" s="97"/>
      <c r="G617" s="137"/>
      <c r="H617" s="97"/>
      <c r="I617" s="97"/>
      <c r="J617" s="97"/>
      <c r="K617" s="97"/>
      <c r="L617" s="97"/>
      <c r="M617" s="97"/>
      <c r="N617" s="97"/>
      <c r="O617" s="97"/>
    </row>
    <row r="618" spans="5:15">
      <c r="E618" s="97"/>
      <c r="F618" s="97"/>
      <c r="G618" s="137"/>
      <c r="H618" s="97"/>
      <c r="I618" s="97"/>
      <c r="J618" s="97"/>
      <c r="K618" s="97"/>
      <c r="L618" s="97"/>
      <c r="M618" s="97"/>
      <c r="N618" s="97"/>
      <c r="O618" s="97"/>
    </row>
    <row r="619" spans="5:15">
      <c r="E619" s="97"/>
      <c r="F619" s="97"/>
      <c r="G619" s="137"/>
      <c r="H619" s="97"/>
      <c r="I619" s="97"/>
      <c r="J619" s="97"/>
      <c r="K619" s="97"/>
      <c r="L619" s="97"/>
      <c r="M619" s="97"/>
      <c r="N619" s="97"/>
      <c r="O619" s="97"/>
    </row>
    <row r="620" spans="5:15">
      <c r="E620" s="97"/>
      <c r="F620" s="97"/>
      <c r="G620" s="137"/>
      <c r="H620" s="97"/>
      <c r="I620" s="97"/>
      <c r="J620" s="97"/>
      <c r="K620" s="97"/>
      <c r="L620" s="97"/>
      <c r="M620" s="97"/>
      <c r="N620" s="97"/>
      <c r="O620" s="97"/>
    </row>
    <row r="621" spans="5:15">
      <c r="E621" s="97"/>
      <c r="F621" s="97"/>
      <c r="G621" s="137"/>
      <c r="H621" s="97"/>
      <c r="I621" s="97"/>
      <c r="J621" s="97"/>
      <c r="K621" s="97"/>
      <c r="L621" s="97"/>
      <c r="M621" s="97"/>
      <c r="N621" s="97"/>
      <c r="O621" s="97"/>
    </row>
    <row r="622" spans="5:15">
      <c r="E622" s="97"/>
      <c r="F622" s="97"/>
      <c r="G622" s="137"/>
      <c r="H622" s="97"/>
      <c r="I622" s="97"/>
      <c r="J622" s="97"/>
      <c r="K622" s="97"/>
      <c r="L622" s="97"/>
      <c r="M622" s="97"/>
      <c r="N622" s="97"/>
      <c r="O622" s="97"/>
    </row>
    <row r="623" spans="5:15">
      <c r="E623" s="97"/>
      <c r="F623" s="97"/>
      <c r="G623" s="137"/>
      <c r="H623" s="97"/>
      <c r="I623" s="97"/>
      <c r="J623" s="97"/>
      <c r="K623" s="97"/>
      <c r="L623" s="97"/>
      <c r="M623" s="97"/>
      <c r="N623" s="97"/>
      <c r="O623" s="97"/>
    </row>
    <row r="624" spans="5:15">
      <c r="E624" s="97"/>
      <c r="F624" s="97"/>
      <c r="G624" s="137"/>
      <c r="H624" s="97"/>
      <c r="I624" s="97"/>
      <c r="J624" s="97"/>
      <c r="K624" s="97"/>
      <c r="L624" s="97"/>
      <c r="M624" s="97"/>
      <c r="N624" s="97"/>
      <c r="O624" s="97"/>
    </row>
    <row r="625" spans="5:15">
      <c r="E625" s="97"/>
      <c r="F625" s="97"/>
      <c r="G625" s="137"/>
      <c r="H625" s="97"/>
      <c r="I625" s="97"/>
      <c r="J625" s="97"/>
      <c r="K625" s="97"/>
      <c r="L625" s="97"/>
      <c r="M625" s="97"/>
      <c r="N625" s="97"/>
      <c r="O625" s="97"/>
    </row>
    <row r="626" spans="5:15">
      <c r="E626" s="97"/>
      <c r="F626" s="97"/>
      <c r="G626" s="137"/>
      <c r="H626" s="97"/>
      <c r="I626" s="97"/>
      <c r="J626" s="97"/>
      <c r="K626" s="97"/>
      <c r="L626" s="97"/>
      <c r="M626" s="97"/>
      <c r="N626" s="97"/>
      <c r="O626" s="97"/>
    </row>
    <row r="627" spans="5:15">
      <c r="E627" s="97"/>
      <c r="F627" s="97"/>
      <c r="G627" s="137"/>
      <c r="H627" s="97"/>
      <c r="I627" s="97"/>
      <c r="J627" s="97"/>
      <c r="K627" s="97"/>
      <c r="L627" s="97"/>
      <c r="M627" s="97"/>
      <c r="N627" s="97"/>
      <c r="O627" s="97"/>
    </row>
    <row r="628" spans="5:15">
      <c r="E628" s="97"/>
      <c r="F628" s="97"/>
      <c r="G628" s="137"/>
      <c r="H628" s="97"/>
      <c r="I628" s="97"/>
      <c r="J628" s="97"/>
      <c r="K628" s="97"/>
      <c r="L628" s="97"/>
      <c r="M628" s="97"/>
      <c r="N628" s="97"/>
      <c r="O628" s="97"/>
    </row>
    <row r="629" spans="5:15">
      <c r="E629" s="97"/>
      <c r="F629" s="97"/>
      <c r="G629" s="137"/>
      <c r="H629" s="97"/>
      <c r="I629" s="97"/>
      <c r="J629" s="97"/>
      <c r="K629" s="97"/>
      <c r="L629" s="97"/>
      <c r="M629" s="97"/>
      <c r="N629" s="97"/>
      <c r="O629" s="97"/>
    </row>
    <row r="630" spans="5:15">
      <c r="E630" s="97"/>
      <c r="F630" s="97"/>
      <c r="G630" s="137"/>
      <c r="H630" s="97"/>
      <c r="I630" s="97"/>
      <c r="J630" s="97"/>
      <c r="K630" s="97"/>
      <c r="L630" s="97"/>
      <c r="M630" s="97"/>
      <c r="N630" s="97"/>
      <c r="O630" s="97"/>
    </row>
    <row r="631" spans="5:15">
      <c r="E631" s="97"/>
      <c r="F631" s="97"/>
      <c r="G631" s="137"/>
      <c r="H631" s="97"/>
      <c r="I631" s="97"/>
      <c r="J631" s="97"/>
      <c r="K631" s="97"/>
      <c r="L631" s="97"/>
      <c r="M631" s="97"/>
      <c r="N631" s="97"/>
      <c r="O631" s="97"/>
    </row>
    <row r="632" spans="5:15">
      <c r="E632" s="97"/>
      <c r="F632" s="97"/>
      <c r="G632" s="137"/>
      <c r="H632" s="97"/>
      <c r="I632" s="97"/>
      <c r="J632" s="97"/>
      <c r="K632" s="97"/>
      <c r="L632" s="97"/>
      <c r="M632" s="97"/>
      <c r="N632" s="97"/>
      <c r="O632" s="97"/>
    </row>
    <row r="633" spans="5:15">
      <c r="E633" s="97"/>
      <c r="F633" s="97"/>
      <c r="G633" s="137"/>
      <c r="H633" s="97"/>
      <c r="I633" s="97"/>
      <c r="J633" s="97"/>
      <c r="K633" s="97"/>
      <c r="L633" s="97"/>
      <c r="M633" s="97"/>
      <c r="N633" s="97"/>
      <c r="O633" s="97"/>
    </row>
    <row r="634" spans="5:15">
      <c r="E634" s="97"/>
      <c r="F634" s="97"/>
      <c r="G634" s="137"/>
      <c r="H634" s="97"/>
      <c r="I634" s="97"/>
      <c r="J634" s="97"/>
      <c r="K634" s="97"/>
      <c r="L634" s="97"/>
      <c r="M634" s="97"/>
      <c r="N634" s="97"/>
      <c r="O634" s="97"/>
    </row>
    <row r="635" spans="5:15">
      <c r="E635" s="97"/>
      <c r="F635" s="97"/>
      <c r="G635" s="137"/>
      <c r="H635" s="97"/>
      <c r="I635" s="97"/>
      <c r="J635" s="97"/>
      <c r="K635" s="97"/>
      <c r="L635" s="97"/>
      <c r="M635" s="97"/>
      <c r="N635" s="97"/>
      <c r="O635" s="97"/>
    </row>
    <row r="636" spans="5:15">
      <c r="E636" s="97"/>
      <c r="F636" s="97"/>
      <c r="G636" s="137"/>
      <c r="H636" s="97"/>
      <c r="I636" s="97"/>
      <c r="J636" s="97"/>
      <c r="K636" s="97"/>
      <c r="L636" s="97"/>
      <c r="M636" s="97"/>
      <c r="N636" s="97"/>
      <c r="O636" s="97"/>
    </row>
    <row r="637" spans="5:15">
      <c r="E637" s="97"/>
      <c r="F637" s="97"/>
      <c r="G637" s="137"/>
      <c r="H637" s="97"/>
      <c r="I637" s="97"/>
      <c r="J637" s="97"/>
      <c r="K637" s="97"/>
      <c r="L637" s="97"/>
      <c r="M637" s="97"/>
      <c r="N637" s="97"/>
      <c r="O637" s="97"/>
    </row>
    <row r="638" spans="5:15">
      <c r="E638" s="97"/>
      <c r="F638" s="97"/>
      <c r="G638" s="137"/>
      <c r="H638" s="97"/>
      <c r="I638" s="97"/>
      <c r="J638" s="97"/>
      <c r="K638" s="97"/>
      <c r="L638" s="97"/>
      <c r="M638" s="97"/>
      <c r="N638" s="97"/>
      <c r="O638" s="97"/>
    </row>
    <row r="639" spans="5:15">
      <c r="E639" s="97"/>
      <c r="F639" s="97"/>
      <c r="G639" s="137"/>
      <c r="H639" s="97"/>
      <c r="I639" s="97"/>
      <c r="J639" s="97"/>
      <c r="K639" s="97"/>
      <c r="L639" s="97"/>
      <c r="M639" s="97"/>
      <c r="N639" s="97"/>
      <c r="O639" s="97"/>
    </row>
    <row r="640" spans="5:15">
      <c r="E640" s="97"/>
      <c r="F640" s="97"/>
      <c r="G640" s="137"/>
      <c r="H640" s="97"/>
      <c r="I640" s="97"/>
      <c r="J640" s="97"/>
      <c r="K640" s="97"/>
      <c r="L640" s="97"/>
      <c r="M640" s="97"/>
      <c r="N640" s="97"/>
      <c r="O640" s="97"/>
    </row>
    <row r="641" spans="5:15">
      <c r="E641" s="97"/>
      <c r="F641" s="97"/>
      <c r="G641" s="137"/>
      <c r="H641" s="97"/>
      <c r="I641" s="97"/>
      <c r="J641" s="97"/>
      <c r="K641" s="97"/>
      <c r="L641" s="97"/>
      <c r="M641" s="97"/>
      <c r="N641" s="97"/>
      <c r="O641" s="97"/>
    </row>
    <row r="642" spans="5:15">
      <c r="E642" s="97"/>
      <c r="F642" s="97"/>
      <c r="G642" s="137"/>
      <c r="H642" s="97"/>
      <c r="I642" s="97"/>
      <c r="J642" s="97"/>
      <c r="K642" s="97"/>
      <c r="L642" s="97"/>
      <c r="M642" s="97"/>
      <c r="N642" s="97"/>
      <c r="O642" s="97"/>
    </row>
    <row r="643" spans="5:15">
      <c r="E643" s="97"/>
      <c r="F643" s="97"/>
      <c r="G643" s="137"/>
      <c r="H643" s="97"/>
      <c r="I643" s="97"/>
      <c r="J643" s="97"/>
      <c r="K643" s="97"/>
      <c r="L643" s="97"/>
      <c r="M643" s="97"/>
      <c r="N643" s="97"/>
      <c r="O643" s="97"/>
    </row>
    <row r="644" spans="5:15">
      <c r="E644" s="97"/>
      <c r="F644" s="97"/>
      <c r="G644" s="137"/>
      <c r="H644" s="97"/>
      <c r="I644" s="97"/>
      <c r="J644" s="97"/>
      <c r="K644" s="97"/>
      <c r="L644" s="97"/>
      <c r="M644" s="97"/>
      <c r="N644" s="97"/>
      <c r="O644" s="97"/>
    </row>
    <row r="645" spans="5:15">
      <c r="E645" s="97"/>
      <c r="F645" s="97"/>
      <c r="G645" s="137"/>
      <c r="H645" s="97"/>
      <c r="I645" s="97"/>
      <c r="J645" s="97"/>
      <c r="K645" s="97"/>
      <c r="L645" s="97"/>
      <c r="M645" s="97"/>
      <c r="N645" s="97"/>
      <c r="O645" s="97"/>
    </row>
    <row r="646" spans="5:15">
      <c r="E646" s="97"/>
      <c r="F646" s="97"/>
      <c r="G646" s="137"/>
      <c r="H646" s="97"/>
      <c r="I646" s="97"/>
      <c r="J646" s="97"/>
      <c r="K646" s="97"/>
      <c r="L646" s="97"/>
      <c r="M646" s="97"/>
      <c r="N646" s="97"/>
      <c r="O646" s="97"/>
    </row>
    <row r="647" spans="5:15">
      <c r="E647" s="97"/>
      <c r="F647" s="97"/>
      <c r="G647" s="137"/>
      <c r="H647" s="97"/>
      <c r="I647" s="97"/>
      <c r="J647" s="97"/>
      <c r="K647" s="97"/>
      <c r="L647" s="97"/>
      <c r="M647" s="97"/>
      <c r="N647" s="97"/>
      <c r="O647" s="97"/>
    </row>
    <row r="648" spans="5:15">
      <c r="E648" s="97"/>
      <c r="F648" s="97"/>
      <c r="G648" s="137"/>
      <c r="H648" s="97"/>
      <c r="I648" s="97"/>
      <c r="J648" s="97"/>
      <c r="K648" s="97"/>
      <c r="L648" s="97"/>
      <c r="M648" s="97"/>
      <c r="N648" s="97"/>
      <c r="O648" s="97"/>
    </row>
    <row r="649" spans="5:15">
      <c r="E649" s="97"/>
      <c r="F649" s="97"/>
      <c r="G649" s="137"/>
      <c r="H649" s="97"/>
      <c r="I649" s="97"/>
      <c r="J649" s="97"/>
      <c r="K649" s="97"/>
      <c r="L649" s="97"/>
      <c r="M649" s="97"/>
      <c r="N649" s="97"/>
      <c r="O649" s="97"/>
    </row>
    <row r="650" spans="5:15">
      <c r="E650" s="97"/>
      <c r="F650" s="97"/>
      <c r="G650" s="137"/>
      <c r="H650" s="97"/>
      <c r="I650" s="97"/>
      <c r="J650" s="97"/>
      <c r="K650" s="97"/>
      <c r="L650" s="97"/>
      <c r="M650" s="97"/>
      <c r="N650" s="97"/>
      <c r="O650" s="97"/>
    </row>
    <row r="651" spans="5:15">
      <c r="E651" s="97"/>
      <c r="F651" s="97"/>
      <c r="G651" s="137"/>
      <c r="H651" s="97"/>
      <c r="I651" s="97"/>
      <c r="J651" s="97"/>
      <c r="K651" s="97"/>
      <c r="L651" s="97"/>
      <c r="M651" s="97"/>
      <c r="N651" s="97"/>
      <c r="O651" s="97"/>
    </row>
    <row r="652" spans="5:15">
      <c r="E652" s="97"/>
      <c r="F652" s="97"/>
      <c r="G652" s="137"/>
      <c r="H652" s="97"/>
      <c r="I652" s="97"/>
      <c r="J652" s="97"/>
      <c r="K652" s="97"/>
      <c r="L652" s="97"/>
      <c r="M652" s="97"/>
      <c r="N652" s="97"/>
      <c r="O652" s="97"/>
    </row>
    <row r="653" spans="5:15">
      <c r="E653" s="97"/>
      <c r="F653" s="97"/>
      <c r="G653" s="137"/>
      <c r="H653" s="97"/>
      <c r="I653" s="97"/>
      <c r="J653" s="97"/>
      <c r="K653" s="97"/>
      <c r="L653" s="97"/>
      <c r="M653" s="97"/>
      <c r="N653" s="97"/>
      <c r="O653" s="97"/>
    </row>
    <row r="654" spans="5:15">
      <c r="E654" s="97"/>
      <c r="F654" s="97"/>
      <c r="G654" s="137"/>
      <c r="H654" s="97"/>
      <c r="I654" s="97"/>
      <c r="J654" s="97"/>
      <c r="K654" s="97"/>
      <c r="L654" s="97"/>
      <c r="M654" s="97"/>
      <c r="N654" s="97"/>
      <c r="O654" s="97"/>
    </row>
    <row r="655" spans="5:15">
      <c r="E655" s="97"/>
      <c r="F655" s="97"/>
      <c r="G655" s="137"/>
      <c r="H655" s="97"/>
      <c r="I655" s="97"/>
      <c r="J655" s="97"/>
      <c r="K655" s="97"/>
      <c r="L655" s="97"/>
      <c r="M655" s="97"/>
      <c r="N655" s="97"/>
      <c r="O655" s="97"/>
    </row>
    <row r="656" spans="5:15">
      <c r="E656" s="97"/>
      <c r="F656" s="97"/>
      <c r="G656" s="137"/>
      <c r="H656" s="97"/>
      <c r="I656" s="97"/>
      <c r="J656" s="97"/>
      <c r="K656" s="97"/>
      <c r="L656" s="97"/>
      <c r="M656" s="97"/>
      <c r="N656" s="97"/>
      <c r="O656" s="97"/>
    </row>
    <row r="657" spans="5:15">
      <c r="E657" s="97"/>
      <c r="F657" s="97"/>
      <c r="G657" s="137"/>
      <c r="H657" s="97"/>
      <c r="I657" s="97"/>
      <c r="J657" s="97"/>
      <c r="K657" s="97"/>
      <c r="L657" s="97"/>
      <c r="M657" s="97"/>
      <c r="N657" s="97"/>
      <c r="O657" s="97"/>
    </row>
    <row r="658" spans="5:15">
      <c r="E658" s="97"/>
      <c r="F658" s="97"/>
      <c r="G658" s="137"/>
      <c r="H658" s="97"/>
      <c r="I658" s="97"/>
      <c r="J658" s="97"/>
      <c r="K658" s="97"/>
      <c r="L658" s="97"/>
      <c r="M658" s="97"/>
      <c r="N658" s="97"/>
      <c r="O658" s="97"/>
    </row>
    <row r="659" spans="5:15">
      <c r="E659" s="97"/>
      <c r="F659" s="97"/>
      <c r="G659" s="137"/>
      <c r="H659" s="97"/>
      <c r="I659" s="97"/>
      <c r="J659" s="97"/>
      <c r="K659" s="97"/>
      <c r="L659" s="97"/>
      <c r="M659" s="97"/>
      <c r="N659" s="97"/>
      <c r="O659" s="97"/>
    </row>
    <row r="660" spans="5:15">
      <c r="E660" s="97"/>
      <c r="F660" s="97"/>
      <c r="G660" s="137"/>
      <c r="H660" s="97"/>
      <c r="I660" s="97"/>
      <c r="J660" s="97"/>
      <c r="K660" s="97"/>
      <c r="L660" s="97"/>
      <c r="M660" s="97"/>
      <c r="N660" s="97"/>
      <c r="O660" s="97"/>
    </row>
    <row r="661" spans="5:15">
      <c r="E661" s="97"/>
      <c r="F661" s="97"/>
      <c r="G661" s="137"/>
      <c r="H661" s="97"/>
      <c r="I661" s="97"/>
      <c r="J661" s="97"/>
      <c r="K661" s="97"/>
      <c r="L661" s="97"/>
      <c r="M661" s="97"/>
      <c r="N661" s="97"/>
      <c r="O661" s="97"/>
    </row>
    <row r="662" spans="5:15">
      <c r="E662" s="97"/>
      <c r="F662" s="97"/>
      <c r="G662" s="137"/>
      <c r="H662" s="97"/>
      <c r="I662" s="97"/>
      <c r="J662" s="97"/>
      <c r="K662" s="97"/>
      <c r="L662" s="97"/>
      <c r="M662" s="97"/>
      <c r="N662" s="97"/>
      <c r="O662" s="97"/>
    </row>
    <row r="663" spans="5:15">
      <c r="E663" s="97"/>
      <c r="F663" s="97"/>
      <c r="G663" s="137"/>
      <c r="H663" s="97"/>
      <c r="I663" s="97"/>
      <c r="J663" s="97"/>
      <c r="K663" s="97"/>
      <c r="L663" s="97"/>
      <c r="M663" s="97"/>
      <c r="N663" s="97"/>
      <c r="O663" s="97"/>
    </row>
    <row r="664" spans="5:15">
      <c r="E664" s="97"/>
      <c r="F664" s="97"/>
      <c r="G664" s="137"/>
      <c r="H664" s="97"/>
      <c r="I664" s="97"/>
      <c r="J664" s="97"/>
      <c r="K664" s="97"/>
      <c r="L664" s="97"/>
      <c r="M664" s="97"/>
      <c r="N664" s="97"/>
      <c r="O664" s="97"/>
    </row>
    <row r="665" spans="5:15">
      <c r="E665" s="97"/>
      <c r="F665" s="97"/>
      <c r="G665" s="137"/>
      <c r="H665" s="97"/>
      <c r="I665" s="97"/>
      <c r="J665" s="97"/>
      <c r="K665" s="97"/>
      <c r="L665" s="97"/>
      <c r="M665" s="97"/>
      <c r="N665" s="97"/>
      <c r="O665" s="97"/>
    </row>
    <row r="666" spans="5:15">
      <c r="E666" s="97"/>
      <c r="F666" s="97"/>
      <c r="G666" s="137"/>
      <c r="H666" s="97"/>
      <c r="I666" s="97"/>
      <c r="J666" s="97"/>
      <c r="K666" s="97"/>
      <c r="L666" s="97"/>
      <c r="M666" s="97"/>
      <c r="N666" s="97"/>
      <c r="O666" s="97"/>
    </row>
    <row r="667" spans="5:15">
      <c r="E667" s="97"/>
      <c r="F667" s="97"/>
      <c r="G667" s="137"/>
      <c r="H667" s="97"/>
      <c r="I667" s="97"/>
      <c r="J667" s="97"/>
      <c r="K667" s="97"/>
      <c r="L667" s="97"/>
      <c r="M667" s="97"/>
      <c r="N667" s="97"/>
      <c r="O667" s="97"/>
    </row>
    <row r="668" spans="5:15">
      <c r="E668" s="97"/>
      <c r="F668" s="97"/>
      <c r="G668" s="137"/>
      <c r="H668" s="97"/>
      <c r="I668" s="97"/>
      <c r="J668" s="97"/>
      <c r="K668" s="97"/>
      <c r="L668" s="97"/>
      <c r="M668" s="97"/>
      <c r="N668" s="97"/>
      <c r="O668" s="97"/>
    </row>
    <row r="669" spans="5:15">
      <c r="E669" s="97"/>
      <c r="F669" s="97"/>
      <c r="G669" s="137"/>
      <c r="H669" s="97"/>
      <c r="I669" s="97"/>
      <c r="J669" s="97"/>
      <c r="K669" s="97"/>
      <c r="L669" s="97"/>
      <c r="M669" s="97"/>
      <c r="N669" s="97"/>
      <c r="O669" s="97"/>
    </row>
    <row r="670" spans="5:15">
      <c r="E670" s="97"/>
      <c r="F670" s="97"/>
      <c r="G670" s="137"/>
      <c r="H670" s="97"/>
      <c r="I670" s="97"/>
      <c r="J670" s="97"/>
      <c r="K670" s="97"/>
      <c r="L670" s="97"/>
      <c r="M670" s="97"/>
      <c r="N670" s="97"/>
      <c r="O670" s="97"/>
    </row>
    <row r="671" spans="5:15">
      <c r="E671" s="97"/>
      <c r="F671" s="97"/>
      <c r="G671" s="137"/>
      <c r="H671" s="97"/>
      <c r="I671" s="97"/>
      <c r="J671" s="97"/>
      <c r="K671" s="97"/>
      <c r="L671" s="97"/>
      <c r="M671" s="97"/>
      <c r="N671" s="97"/>
      <c r="O671" s="97"/>
    </row>
    <row r="672" spans="5:15">
      <c r="E672" s="97"/>
      <c r="F672" s="97"/>
      <c r="G672" s="137"/>
      <c r="H672" s="97"/>
      <c r="I672" s="97"/>
      <c r="J672" s="97"/>
      <c r="K672" s="97"/>
      <c r="L672" s="97"/>
      <c r="M672" s="97"/>
      <c r="N672" s="97"/>
      <c r="O672" s="97"/>
    </row>
    <row r="673" spans="5:15">
      <c r="E673" s="97"/>
      <c r="F673" s="97"/>
      <c r="G673" s="137"/>
      <c r="H673" s="97"/>
      <c r="I673" s="97"/>
      <c r="J673" s="97"/>
      <c r="K673" s="97"/>
      <c r="L673" s="97"/>
      <c r="M673" s="97"/>
      <c r="N673" s="97"/>
      <c r="O673" s="97"/>
    </row>
    <row r="674" spans="5:15">
      <c r="E674" s="97"/>
      <c r="F674" s="97"/>
      <c r="G674" s="137"/>
      <c r="H674" s="97"/>
      <c r="I674" s="97"/>
      <c r="J674" s="97"/>
      <c r="K674" s="97"/>
      <c r="L674" s="97"/>
      <c r="M674" s="97"/>
      <c r="N674" s="97"/>
      <c r="O674" s="97"/>
    </row>
    <row r="675" spans="5:15">
      <c r="E675" s="97"/>
      <c r="F675" s="97"/>
      <c r="G675" s="137"/>
      <c r="H675" s="97"/>
      <c r="I675" s="97"/>
      <c r="J675" s="97"/>
      <c r="K675" s="97"/>
      <c r="L675" s="97"/>
      <c r="M675" s="97"/>
      <c r="N675" s="97"/>
      <c r="O675" s="97"/>
    </row>
    <row r="676" spans="5:15">
      <c r="E676" s="97"/>
      <c r="F676" s="97"/>
      <c r="G676" s="137"/>
      <c r="H676" s="97"/>
      <c r="I676" s="97"/>
      <c r="J676" s="97"/>
      <c r="K676" s="97"/>
      <c r="L676" s="97"/>
      <c r="M676" s="97"/>
      <c r="N676" s="97"/>
      <c r="O676" s="97"/>
    </row>
    <row r="677" spans="5:15">
      <c r="E677" s="97"/>
      <c r="F677" s="97"/>
      <c r="G677" s="137"/>
      <c r="H677" s="97"/>
      <c r="I677" s="97"/>
      <c r="J677" s="97"/>
      <c r="K677" s="97"/>
      <c r="L677" s="97"/>
      <c r="M677" s="97"/>
      <c r="N677" s="97"/>
      <c r="O677" s="97"/>
    </row>
    <row r="678" spans="5:15">
      <c r="E678" s="97"/>
      <c r="F678" s="97"/>
      <c r="G678" s="137"/>
      <c r="H678" s="97"/>
      <c r="I678" s="97"/>
      <c r="J678" s="97"/>
      <c r="K678" s="97"/>
      <c r="L678" s="97"/>
      <c r="M678" s="97"/>
      <c r="N678" s="97"/>
      <c r="O678" s="97"/>
    </row>
    <row r="679" spans="5:15">
      <c r="E679" s="97"/>
      <c r="F679" s="97"/>
      <c r="G679" s="137"/>
      <c r="H679" s="97"/>
      <c r="I679" s="97"/>
      <c r="J679" s="97"/>
      <c r="K679" s="97"/>
      <c r="L679" s="97"/>
      <c r="M679" s="97"/>
      <c r="N679" s="97"/>
      <c r="O679" s="97"/>
    </row>
    <row r="680" spans="5:15">
      <c r="E680" s="97"/>
      <c r="F680" s="97"/>
      <c r="G680" s="137"/>
      <c r="H680" s="97"/>
      <c r="I680" s="97"/>
      <c r="J680" s="97"/>
      <c r="K680" s="97"/>
      <c r="L680" s="97"/>
      <c r="M680" s="97"/>
      <c r="N680" s="97"/>
      <c r="O680" s="97"/>
    </row>
    <row r="681" spans="5:15">
      <c r="E681" s="97"/>
      <c r="F681" s="97"/>
      <c r="G681" s="137"/>
      <c r="H681" s="97"/>
      <c r="I681" s="97"/>
      <c r="J681" s="97"/>
      <c r="K681" s="97"/>
      <c r="L681" s="97"/>
      <c r="M681" s="97"/>
      <c r="N681" s="97"/>
      <c r="O681" s="97"/>
    </row>
    <row r="682" spans="5:15">
      <c r="E682" s="97"/>
      <c r="F682" s="97"/>
      <c r="G682" s="137"/>
      <c r="H682" s="97"/>
      <c r="I682" s="97"/>
      <c r="J682" s="97"/>
      <c r="K682" s="97"/>
      <c r="L682" s="97"/>
      <c r="M682" s="97"/>
      <c r="N682" s="97"/>
      <c r="O682" s="97"/>
    </row>
    <row r="683" spans="5:15">
      <c r="E683" s="97"/>
      <c r="F683" s="97"/>
      <c r="G683" s="137"/>
      <c r="H683" s="97"/>
      <c r="I683" s="97"/>
      <c r="J683" s="97"/>
      <c r="K683" s="97"/>
      <c r="L683" s="97"/>
      <c r="M683" s="97"/>
      <c r="N683" s="97"/>
      <c r="O683" s="97"/>
    </row>
    <row r="684" spans="5:15">
      <c r="E684" s="97"/>
      <c r="F684" s="97"/>
      <c r="G684" s="137"/>
      <c r="H684" s="97"/>
      <c r="I684" s="97"/>
      <c r="J684" s="97"/>
      <c r="K684" s="97"/>
      <c r="L684" s="97"/>
      <c r="M684" s="97"/>
      <c r="N684" s="97"/>
      <c r="O684" s="97"/>
    </row>
    <row r="685" spans="5:15">
      <c r="E685" s="97"/>
      <c r="F685" s="97"/>
      <c r="G685" s="137"/>
      <c r="H685" s="97"/>
      <c r="I685" s="97"/>
      <c r="J685" s="97"/>
      <c r="K685" s="97"/>
      <c r="L685" s="97"/>
      <c r="M685" s="97"/>
      <c r="N685" s="97"/>
      <c r="O685" s="97"/>
    </row>
    <row r="686" spans="5:15">
      <c r="E686" s="97"/>
      <c r="F686" s="97"/>
      <c r="G686" s="137"/>
      <c r="H686" s="97"/>
      <c r="I686" s="97"/>
      <c r="J686" s="97"/>
      <c r="K686" s="97"/>
      <c r="L686" s="97"/>
      <c r="M686" s="97"/>
      <c r="N686" s="97"/>
      <c r="O686" s="97"/>
    </row>
    <row r="687" spans="5:15">
      <c r="E687" s="97"/>
      <c r="F687" s="97"/>
      <c r="G687" s="137"/>
      <c r="H687" s="97"/>
      <c r="I687" s="97"/>
      <c r="J687" s="97"/>
      <c r="K687" s="97"/>
      <c r="L687" s="97"/>
      <c r="M687" s="97"/>
      <c r="N687" s="97"/>
      <c r="O687" s="97"/>
    </row>
    <row r="688" spans="5:15">
      <c r="E688" s="97"/>
      <c r="F688" s="97"/>
      <c r="G688" s="137"/>
      <c r="H688" s="97"/>
      <c r="I688" s="97"/>
      <c r="J688" s="97"/>
      <c r="K688" s="97"/>
      <c r="L688" s="97"/>
      <c r="M688" s="97"/>
      <c r="N688" s="97"/>
      <c r="O688" s="97"/>
    </row>
    <row r="689" spans="5:15">
      <c r="E689" s="97"/>
      <c r="F689" s="97"/>
      <c r="G689" s="137"/>
      <c r="H689" s="97"/>
      <c r="I689" s="97"/>
      <c r="J689" s="97"/>
      <c r="K689" s="97"/>
      <c r="L689" s="97"/>
      <c r="M689" s="97"/>
      <c r="N689" s="97"/>
      <c r="O689" s="97"/>
    </row>
    <row r="690" spans="5:15">
      <c r="E690" s="97"/>
      <c r="F690" s="97"/>
      <c r="G690" s="137"/>
      <c r="H690" s="97"/>
      <c r="I690" s="97"/>
      <c r="J690" s="97"/>
      <c r="K690" s="97"/>
      <c r="L690" s="97"/>
      <c r="M690" s="97"/>
      <c r="N690" s="97"/>
      <c r="O690" s="97"/>
    </row>
    <row r="691" spans="5:15">
      <c r="E691" s="97"/>
      <c r="F691" s="97"/>
      <c r="G691" s="137"/>
      <c r="H691" s="97"/>
      <c r="I691" s="97"/>
      <c r="J691" s="97"/>
      <c r="K691" s="97"/>
      <c r="L691" s="97"/>
      <c r="M691" s="97"/>
      <c r="N691" s="97"/>
      <c r="O691" s="97"/>
    </row>
    <row r="692" spans="5:15">
      <c r="E692" s="97"/>
      <c r="F692" s="97"/>
      <c r="G692" s="137"/>
      <c r="H692" s="97"/>
      <c r="I692" s="97"/>
      <c r="J692" s="97"/>
      <c r="K692" s="97"/>
      <c r="L692" s="97"/>
      <c r="M692" s="97"/>
      <c r="N692" s="97"/>
      <c r="O692" s="97"/>
    </row>
    <row r="693" spans="5:15">
      <c r="E693" s="97"/>
      <c r="F693" s="97"/>
      <c r="G693" s="137"/>
      <c r="H693" s="97"/>
      <c r="I693" s="97"/>
      <c r="J693" s="97"/>
      <c r="K693" s="97"/>
      <c r="L693" s="97"/>
      <c r="M693" s="97"/>
      <c r="N693" s="97"/>
      <c r="O693" s="97"/>
    </row>
    <row r="694" spans="5:15">
      <c r="E694" s="97"/>
      <c r="F694" s="97"/>
      <c r="G694" s="137"/>
      <c r="H694" s="97"/>
      <c r="I694" s="97"/>
      <c r="J694" s="97"/>
      <c r="K694" s="97"/>
      <c r="L694" s="97"/>
      <c r="M694" s="97"/>
      <c r="N694" s="97"/>
      <c r="O694" s="97"/>
    </row>
    <row r="695" spans="5:15">
      <c r="E695" s="97"/>
      <c r="F695" s="97"/>
      <c r="G695" s="137"/>
      <c r="H695" s="97"/>
      <c r="I695" s="97"/>
      <c r="J695" s="97"/>
      <c r="K695" s="97"/>
      <c r="L695" s="97"/>
      <c r="M695" s="97"/>
      <c r="N695" s="97"/>
      <c r="O695" s="97"/>
    </row>
    <row r="696" spans="5:15">
      <c r="E696" s="97"/>
      <c r="F696" s="97"/>
      <c r="G696" s="137"/>
      <c r="H696" s="97"/>
      <c r="I696" s="97"/>
      <c r="J696" s="97"/>
      <c r="K696" s="97"/>
      <c r="L696" s="97"/>
      <c r="M696" s="97"/>
      <c r="N696" s="97"/>
      <c r="O696" s="97"/>
    </row>
    <row r="697" spans="5:15">
      <c r="E697" s="97"/>
      <c r="F697" s="97"/>
      <c r="G697" s="137"/>
      <c r="H697" s="97"/>
      <c r="I697" s="97"/>
      <c r="J697" s="97"/>
      <c r="K697" s="97"/>
      <c r="L697" s="97"/>
      <c r="M697" s="97"/>
      <c r="N697" s="97"/>
      <c r="O697" s="97"/>
    </row>
    <row r="698" spans="5:15">
      <c r="E698" s="97"/>
      <c r="F698" s="97"/>
      <c r="G698" s="137"/>
      <c r="H698" s="97"/>
      <c r="I698" s="97"/>
      <c r="J698" s="97"/>
      <c r="K698" s="97"/>
      <c r="L698" s="97"/>
      <c r="M698" s="97"/>
      <c r="N698" s="97"/>
      <c r="O698" s="97"/>
    </row>
    <row r="699" spans="5:15">
      <c r="E699" s="97"/>
      <c r="F699" s="97"/>
      <c r="G699" s="137"/>
      <c r="H699" s="97"/>
      <c r="I699" s="97"/>
      <c r="J699" s="97"/>
      <c r="K699" s="97"/>
      <c r="L699" s="97"/>
      <c r="M699" s="97"/>
      <c r="N699" s="97"/>
      <c r="O699" s="97"/>
    </row>
    <row r="700" spans="5:15">
      <c r="E700" s="97"/>
      <c r="F700" s="97"/>
      <c r="G700" s="137"/>
      <c r="H700" s="97"/>
      <c r="I700" s="97"/>
      <c r="J700" s="97"/>
      <c r="K700" s="97"/>
      <c r="L700" s="97"/>
      <c r="M700" s="97"/>
      <c r="N700" s="97"/>
      <c r="O700" s="97"/>
    </row>
    <row r="701" spans="5:15">
      <c r="E701" s="97"/>
      <c r="F701" s="97"/>
      <c r="G701" s="137"/>
      <c r="H701" s="97"/>
      <c r="I701" s="97"/>
      <c r="J701" s="97"/>
      <c r="K701" s="97"/>
      <c r="L701" s="97"/>
      <c r="M701" s="97"/>
      <c r="N701" s="97"/>
      <c r="O701" s="97"/>
    </row>
    <row r="702" spans="5:15">
      <c r="E702" s="97"/>
      <c r="F702" s="97"/>
      <c r="G702" s="137"/>
      <c r="H702" s="97"/>
      <c r="I702" s="97"/>
      <c r="J702" s="97"/>
      <c r="K702" s="97"/>
      <c r="L702" s="97"/>
      <c r="M702" s="97"/>
      <c r="N702" s="97"/>
      <c r="O702" s="97"/>
    </row>
    <row r="703" spans="5:15">
      <c r="E703" s="97"/>
      <c r="F703" s="97"/>
      <c r="G703" s="137"/>
      <c r="H703" s="97"/>
      <c r="I703" s="97"/>
      <c r="J703" s="97"/>
      <c r="K703" s="97"/>
      <c r="L703" s="97"/>
      <c r="M703" s="97"/>
      <c r="N703" s="97"/>
      <c r="O703" s="97"/>
    </row>
    <row r="704" spans="5:15">
      <c r="E704" s="97"/>
      <c r="F704" s="97"/>
      <c r="G704" s="137"/>
      <c r="H704" s="97"/>
      <c r="I704" s="97"/>
      <c r="J704" s="97"/>
      <c r="K704" s="97"/>
      <c r="L704" s="97"/>
      <c r="M704" s="97"/>
      <c r="N704" s="97"/>
      <c r="O704" s="97"/>
    </row>
    <row r="705" spans="5:15">
      <c r="E705" s="97"/>
      <c r="F705" s="97"/>
      <c r="G705" s="137"/>
      <c r="H705" s="97"/>
      <c r="I705" s="97"/>
      <c r="J705" s="97"/>
      <c r="K705" s="97"/>
      <c r="L705" s="97"/>
      <c r="M705" s="97"/>
      <c r="N705" s="97"/>
      <c r="O705" s="97"/>
    </row>
    <row r="706" spans="5:15">
      <c r="E706" s="97"/>
      <c r="F706" s="97"/>
      <c r="G706" s="137"/>
      <c r="H706" s="97"/>
      <c r="I706" s="97"/>
      <c r="J706" s="97"/>
      <c r="K706" s="97"/>
      <c r="L706" s="97"/>
      <c r="M706" s="97"/>
      <c r="N706" s="97"/>
      <c r="O706" s="97"/>
    </row>
    <row r="707" spans="5:15">
      <c r="E707" s="97"/>
      <c r="F707" s="97"/>
      <c r="G707" s="137"/>
      <c r="H707" s="97"/>
      <c r="I707" s="97"/>
      <c r="J707" s="97"/>
      <c r="K707" s="97"/>
      <c r="L707" s="97"/>
      <c r="M707" s="97"/>
      <c r="N707" s="97"/>
      <c r="O707" s="97"/>
    </row>
    <row r="708" spans="5:15">
      <c r="E708" s="97"/>
      <c r="F708" s="97"/>
      <c r="G708" s="137"/>
      <c r="H708" s="97"/>
      <c r="I708" s="97"/>
      <c r="J708" s="97"/>
      <c r="K708" s="97"/>
      <c r="L708" s="97"/>
      <c r="M708" s="97"/>
      <c r="N708" s="97"/>
      <c r="O708" s="97"/>
    </row>
    <row r="709" spans="5:15">
      <c r="E709" s="97"/>
      <c r="F709" s="97"/>
      <c r="G709" s="137"/>
      <c r="H709" s="97"/>
      <c r="I709" s="97"/>
      <c r="J709" s="97"/>
      <c r="K709" s="97"/>
      <c r="L709" s="97"/>
      <c r="M709" s="97"/>
      <c r="N709" s="97"/>
      <c r="O709" s="97"/>
    </row>
    <row r="710" spans="5:15">
      <c r="E710" s="97"/>
      <c r="F710" s="97"/>
      <c r="G710" s="137"/>
      <c r="H710" s="97"/>
      <c r="I710" s="97"/>
      <c r="J710" s="97"/>
      <c r="K710" s="97"/>
      <c r="L710" s="97"/>
      <c r="M710" s="97"/>
      <c r="N710" s="97"/>
      <c r="O710" s="97"/>
    </row>
    <row r="711" spans="5:15">
      <c r="E711" s="97"/>
      <c r="F711" s="97"/>
      <c r="G711" s="137"/>
      <c r="H711" s="97"/>
      <c r="I711" s="97"/>
      <c r="J711" s="97"/>
      <c r="K711" s="97"/>
      <c r="L711" s="97"/>
      <c r="M711" s="97"/>
      <c r="N711" s="97"/>
      <c r="O711" s="97"/>
    </row>
    <row r="712" spans="5:15">
      <c r="E712" s="97"/>
      <c r="F712" s="97"/>
      <c r="G712" s="137"/>
      <c r="H712" s="97"/>
      <c r="I712" s="97"/>
      <c r="J712" s="97"/>
      <c r="K712" s="97"/>
      <c r="L712" s="97"/>
      <c r="M712" s="97"/>
      <c r="N712" s="97"/>
      <c r="O712" s="97"/>
    </row>
    <row r="713" spans="5:15">
      <c r="E713" s="97"/>
      <c r="F713" s="97"/>
      <c r="G713" s="137"/>
      <c r="H713" s="97"/>
      <c r="I713" s="97"/>
      <c r="J713" s="97"/>
      <c r="K713" s="97"/>
      <c r="L713" s="97"/>
      <c r="M713" s="97"/>
      <c r="N713" s="97"/>
      <c r="O713" s="97"/>
    </row>
    <row r="714" spans="5:15">
      <c r="E714" s="97"/>
      <c r="F714" s="97"/>
      <c r="G714" s="137"/>
      <c r="H714" s="97"/>
      <c r="I714" s="97"/>
      <c r="J714" s="97"/>
      <c r="K714" s="97"/>
      <c r="L714" s="97"/>
      <c r="M714" s="97"/>
      <c r="N714" s="97"/>
      <c r="O714" s="97"/>
    </row>
    <row r="715" spans="5:15">
      <c r="E715" s="97"/>
      <c r="F715" s="97"/>
      <c r="G715" s="137"/>
      <c r="H715" s="97"/>
      <c r="I715" s="97"/>
      <c r="J715" s="97"/>
      <c r="K715" s="97"/>
      <c r="L715" s="97"/>
      <c r="M715" s="97"/>
      <c r="N715" s="97"/>
      <c r="O715" s="97"/>
    </row>
    <row r="716" spans="5:15">
      <c r="E716" s="97"/>
      <c r="F716" s="97"/>
      <c r="G716" s="137"/>
      <c r="H716" s="97"/>
      <c r="I716" s="97"/>
      <c r="J716" s="97"/>
      <c r="K716" s="97"/>
      <c r="L716" s="97"/>
      <c r="M716" s="97"/>
      <c r="N716" s="97"/>
      <c r="O716" s="97"/>
    </row>
    <row r="717" spans="5:15">
      <c r="E717" s="97"/>
      <c r="F717" s="97"/>
      <c r="G717" s="137"/>
      <c r="H717" s="97"/>
      <c r="I717" s="97"/>
      <c r="J717" s="97"/>
      <c r="K717" s="97"/>
      <c r="L717" s="97"/>
      <c r="M717" s="97"/>
      <c r="N717" s="97"/>
      <c r="O717" s="97"/>
    </row>
    <row r="718" spans="5:15">
      <c r="E718" s="97"/>
      <c r="F718" s="97"/>
      <c r="G718" s="137"/>
      <c r="H718" s="97"/>
      <c r="I718" s="97"/>
      <c r="J718" s="97"/>
      <c r="K718" s="97"/>
      <c r="L718" s="97"/>
      <c r="M718" s="97"/>
      <c r="N718" s="97"/>
      <c r="O718" s="97"/>
    </row>
    <row r="719" spans="5:15">
      <c r="E719" s="97"/>
      <c r="F719" s="97"/>
      <c r="G719" s="137"/>
      <c r="H719" s="97"/>
      <c r="I719" s="97"/>
      <c r="J719" s="97"/>
      <c r="K719" s="97"/>
      <c r="L719" s="97"/>
      <c r="M719" s="97"/>
      <c r="N719" s="97"/>
      <c r="O719" s="97"/>
    </row>
    <row r="720" spans="5:15">
      <c r="E720" s="97"/>
      <c r="F720" s="97"/>
      <c r="G720" s="137"/>
      <c r="H720" s="97"/>
      <c r="I720" s="97"/>
      <c r="J720" s="97"/>
      <c r="K720" s="97"/>
      <c r="L720" s="97"/>
      <c r="M720" s="97"/>
      <c r="N720" s="97"/>
      <c r="O720" s="97"/>
    </row>
    <row r="721" spans="5:15">
      <c r="E721" s="97"/>
      <c r="F721" s="97"/>
      <c r="G721" s="137"/>
      <c r="H721" s="97"/>
      <c r="I721" s="97"/>
      <c r="J721" s="97"/>
      <c r="K721" s="97"/>
      <c r="L721" s="97"/>
      <c r="M721" s="97"/>
      <c r="N721" s="97"/>
      <c r="O721" s="97"/>
    </row>
    <row r="722" spans="5:15">
      <c r="E722" s="97"/>
      <c r="F722" s="97"/>
      <c r="G722" s="137"/>
      <c r="H722" s="97"/>
      <c r="I722" s="97"/>
      <c r="J722" s="97"/>
      <c r="K722" s="97"/>
      <c r="L722" s="97"/>
      <c r="M722" s="97"/>
      <c r="N722" s="97"/>
      <c r="O722" s="97"/>
    </row>
    <row r="723" spans="5:15">
      <c r="E723" s="97"/>
      <c r="F723" s="97"/>
      <c r="G723" s="137"/>
      <c r="H723" s="97"/>
      <c r="I723" s="97"/>
      <c r="J723" s="97"/>
      <c r="K723" s="97"/>
      <c r="L723" s="97"/>
      <c r="M723" s="97"/>
      <c r="N723" s="97"/>
      <c r="O723" s="97"/>
    </row>
    <row r="724" spans="5:15">
      <c r="E724" s="97"/>
      <c r="F724" s="97"/>
      <c r="G724" s="137"/>
      <c r="H724" s="97"/>
      <c r="I724" s="97"/>
      <c r="J724" s="97"/>
      <c r="K724" s="97"/>
      <c r="L724" s="97"/>
      <c r="M724" s="97"/>
      <c r="N724" s="97"/>
      <c r="O724" s="97"/>
    </row>
    <row r="725" spans="5:15">
      <c r="E725" s="97"/>
      <c r="F725" s="97"/>
      <c r="G725" s="137"/>
      <c r="H725" s="97"/>
      <c r="I725" s="97"/>
      <c r="J725" s="97"/>
      <c r="K725" s="97"/>
      <c r="L725" s="97"/>
      <c r="M725" s="97"/>
      <c r="N725" s="97"/>
      <c r="O725" s="97"/>
    </row>
    <row r="726" spans="5:15">
      <c r="E726" s="97"/>
      <c r="F726" s="97"/>
      <c r="G726" s="137"/>
      <c r="H726" s="97"/>
      <c r="I726" s="97"/>
      <c r="J726" s="97"/>
      <c r="K726" s="97"/>
      <c r="L726" s="97"/>
      <c r="M726" s="97"/>
      <c r="N726" s="97"/>
      <c r="O726" s="97"/>
    </row>
    <row r="727" spans="5:15">
      <c r="E727" s="97"/>
      <c r="F727" s="97"/>
      <c r="G727" s="137"/>
      <c r="H727" s="97"/>
      <c r="I727" s="97"/>
      <c r="J727" s="97"/>
      <c r="K727" s="97"/>
      <c r="L727" s="97"/>
      <c r="M727" s="97"/>
      <c r="N727" s="97"/>
      <c r="O727" s="97"/>
    </row>
    <row r="728" spans="5:15">
      <c r="E728" s="97"/>
      <c r="F728" s="97"/>
      <c r="G728" s="137"/>
      <c r="H728" s="97"/>
      <c r="I728" s="97"/>
      <c r="J728" s="97"/>
      <c r="K728" s="97"/>
      <c r="L728" s="97"/>
      <c r="M728" s="97"/>
      <c r="N728" s="97"/>
      <c r="O728" s="97"/>
    </row>
    <row r="729" spans="5:15">
      <c r="E729" s="97"/>
      <c r="F729" s="97"/>
      <c r="G729" s="137"/>
      <c r="H729" s="97"/>
      <c r="I729" s="97"/>
      <c r="J729" s="97"/>
      <c r="K729" s="97"/>
      <c r="L729" s="97"/>
      <c r="M729" s="97"/>
      <c r="N729" s="97"/>
      <c r="O729" s="97"/>
    </row>
    <row r="730" spans="5:15">
      <c r="E730" s="97"/>
      <c r="F730" s="97"/>
      <c r="G730" s="137"/>
      <c r="H730" s="97"/>
      <c r="I730" s="97"/>
      <c r="J730" s="97"/>
      <c r="K730" s="97"/>
      <c r="L730" s="97"/>
      <c r="M730" s="97"/>
      <c r="N730" s="97"/>
      <c r="O730" s="97"/>
    </row>
    <row r="731" spans="5:15">
      <c r="E731" s="97"/>
      <c r="F731" s="97"/>
      <c r="G731" s="137"/>
      <c r="H731" s="97"/>
      <c r="I731" s="97"/>
      <c r="J731" s="97"/>
      <c r="K731" s="97"/>
      <c r="L731" s="97"/>
      <c r="M731" s="97"/>
      <c r="N731" s="97"/>
      <c r="O731" s="97"/>
    </row>
    <row r="732" spans="5:15">
      <c r="E732" s="97"/>
      <c r="F732" s="97"/>
      <c r="G732" s="137"/>
      <c r="H732" s="97"/>
      <c r="I732" s="97"/>
      <c r="J732" s="97"/>
      <c r="K732" s="97"/>
      <c r="L732" s="97"/>
      <c r="M732" s="97"/>
      <c r="N732" s="97"/>
      <c r="O732" s="97"/>
    </row>
    <row r="733" spans="5:15">
      <c r="E733" s="97"/>
      <c r="F733" s="97"/>
      <c r="G733" s="137"/>
      <c r="H733" s="97"/>
      <c r="I733" s="97"/>
      <c r="J733" s="97"/>
      <c r="K733" s="97"/>
      <c r="L733" s="97"/>
      <c r="M733" s="97"/>
      <c r="N733" s="97"/>
      <c r="O733" s="97"/>
    </row>
    <row r="734" spans="5:15">
      <c r="E734" s="97"/>
      <c r="F734" s="97"/>
      <c r="G734" s="137"/>
      <c r="H734" s="97"/>
      <c r="I734" s="97"/>
      <c r="J734" s="97"/>
      <c r="K734" s="97"/>
      <c r="L734" s="97"/>
      <c r="M734" s="97"/>
      <c r="N734" s="97"/>
      <c r="O734" s="97"/>
    </row>
    <row r="735" spans="5:15">
      <c r="E735" s="97"/>
      <c r="F735" s="97"/>
      <c r="G735" s="137"/>
      <c r="H735" s="97"/>
      <c r="I735" s="97"/>
      <c r="J735" s="97"/>
      <c r="K735" s="97"/>
      <c r="L735" s="97"/>
      <c r="M735" s="97"/>
      <c r="N735" s="97"/>
      <c r="O735" s="97"/>
    </row>
    <row r="736" spans="5:15">
      <c r="E736" s="97"/>
      <c r="F736" s="97"/>
      <c r="G736" s="137"/>
      <c r="H736" s="97"/>
      <c r="I736" s="97"/>
      <c r="J736" s="97"/>
      <c r="K736" s="97"/>
      <c r="L736" s="97"/>
      <c r="M736" s="97"/>
      <c r="N736" s="97"/>
      <c r="O736" s="97"/>
    </row>
    <row r="737" spans="5:15">
      <c r="E737" s="97"/>
      <c r="F737" s="97"/>
      <c r="G737" s="137"/>
      <c r="H737" s="97"/>
      <c r="I737" s="97"/>
      <c r="J737" s="97"/>
      <c r="K737" s="97"/>
      <c r="L737" s="97"/>
      <c r="M737" s="97"/>
      <c r="N737" s="97"/>
      <c r="O737" s="97"/>
    </row>
    <row r="738" spans="5:15">
      <c r="E738" s="97"/>
      <c r="F738" s="97"/>
      <c r="G738" s="137"/>
      <c r="H738" s="97"/>
      <c r="I738" s="97"/>
      <c r="J738" s="97"/>
      <c r="K738" s="97"/>
      <c r="L738" s="97"/>
      <c r="M738" s="97"/>
      <c r="N738" s="97"/>
      <c r="O738" s="97"/>
    </row>
    <row r="739" spans="5:15">
      <c r="E739" s="97"/>
      <c r="F739" s="97"/>
      <c r="G739" s="137"/>
      <c r="H739" s="97"/>
      <c r="I739" s="97"/>
      <c r="J739" s="97"/>
      <c r="K739" s="97"/>
      <c r="L739" s="97"/>
      <c r="M739" s="97"/>
      <c r="N739" s="97"/>
      <c r="O739" s="97"/>
    </row>
    <row r="740" spans="5:15">
      <c r="E740" s="97"/>
      <c r="F740" s="97"/>
      <c r="G740" s="137"/>
      <c r="H740" s="97"/>
      <c r="I740" s="97"/>
      <c r="J740" s="97"/>
      <c r="K740" s="97"/>
      <c r="L740" s="97"/>
      <c r="M740" s="97"/>
      <c r="N740" s="97"/>
      <c r="O740" s="97"/>
    </row>
    <row r="741" spans="5:15">
      <c r="E741" s="97"/>
      <c r="F741" s="97"/>
      <c r="G741" s="137"/>
      <c r="H741" s="97"/>
      <c r="I741" s="97"/>
      <c r="J741" s="97"/>
      <c r="K741" s="97"/>
      <c r="L741" s="97"/>
      <c r="M741" s="97"/>
      <c r="N741" s="97"/>
      <c r="O741" s="97"/>
    </row>
    <row r="742" spans="5:15">
      <c r="E742" s="97"/>
      <c r="F742" s="97"/>
      <c r="G742" s="137"/>
      <c r="H742" s="97"/>
      <c r="I742" s="97"/>
      <c r="J742" s="97"/>
      <c r="K742" s="97"/>
      <c r="L742" s="97"/>
      <c r="M742" s="97"/>
      <c r="N742" s="97"/>
      <c r="O742" s="97"/>
    </row>
    <row r="743" spans="5:15">
      <c r="E743" s="97"/>
      <c r="F743" s="97"/>
      <c r="G743" s="137"/>
      <c r="H743" s="97"/>
      <c r="I743" s="97"/>
      <c r="J743" s="97"/>
      <c r="K743" s="97"/>
      <c r="L743" s="97"/>
      <c r="M743" s="97"/>
      <c r="N743" s="97"/>
      <c r="O743" s="97"/>
    </row>
    <row r="744" spans="5:15">
      <c r="E744" s="97"/>
      <c r="F744" s="97"/>
      <c r="G744" s="137"/>
      <c r="H744" s="97"/>
      <c r="I744" s="97"/>
      <c r="J744" s="97"/>
      <c r="K744" s="97"/>
      <c r="L744" s="97"/>
      <c r="M744" s="97"/>
      <c r="N744" s="97"/>
      <c r="O744" s="97"/>
    </row>
    <row r="745" spans="5:15">
      <c r="E745" s="97"/>
      <c r="F745" s="97"/>
      <c r="G745" s="137"/>
      <c r="H745" s="97"/>
      <c r="I745" s="97"/>
      <c r="J745" s="97"/>
      <c r="K745" s="97"/>
      <c r="L745" s="97"/>
      <c r="M745" s="97"/>
      <c r="N745" s="97"/>
      <c r="O745" s="97"/>
    </row>
    <row r="746" spans="5:15">
      <c r="E746" s="97"/>
      <c r="F746" s="97"/>
      <c r="G746" s="137"/>
      <c r="H746" s="97"/>
      <c r="I746" s="97"/>
      <c r="J746" s="97"/>
      <c r="K746" s="97"/>
      <c r="L746" s="97"/>
      <c r="M746" s="97"/>
      <c r="N746" s="97"/>
      <c r="O746" s="97"/>
    </row>
    <row r="747" spans="5:15">
      <c r="E747" s="97"/>
      <c r="F747" s="97"/>
      <c r="G747" s="137"/>
      <c r="H747" s="97"/>
      <c r="I747" s="97"/>
      <c r="J747" s="97"/>
      <c r="K747" s="97"/>
      <c r="L747" s="97"/>
      <c r="M747" s="97"/>
      <c r="N747" s="97"/>
      <c r="O747" s="97"/>
    </row>
    <row r="748" spans="5:15">
      <c r="E748" s="97"/>
      <c r="F748" s="97"/>
      <c r="G748" s="137"/>
      <c r="H748" s="97"/>
      <c r="I748" s="97"/>
      <c r="J748" s="97"/>
      <c r="K748" s="97"/>
      <c r="L748" s="97"/>
      <c r="M748" s="97"/>
      <c r="N748" s="97"/>
      <c r="O748" s="97"/>
    </row>
    <row r="749" spans="5:15">
      <c r="E749" s="97"/>
      <c r="F749" s="97"/>
      <c r="G749" s="137"/>
      <c r="H749" s="97"/>
      <c r="I749" s="97"/>
      <c r="J749" s="97"/>
      <c r="K749" s="97"/>
      <c r="L749" s="97"/>
      <c r="M749" s="97"/>
      <c r="N749" s="97"/>
      <c r="O749" s="97"/>
    </row>
    <row r="750" spans="5:15">
      <c r="E750" s="97"/>
      <c r="F750" s="97"/>
      <c r="G750" s="137"/>
      <c r="H750" s="97"/>
      <c r="I750" s="97"/>
      <c r="J750" s="97"/>
      <c r="K750" s="97"/>
      <c r="L750" s="97"/>
      <c r="M750" s="97"/>
      <c r="N750" s="97"/>
      <c r="O750" s="97"/>
    </row>
    <row r="751" spans="5:15">
      <c r="E751" s="97"/>
      <c r="F751" s="97"/>
      <c r="G751" s="137"/>
      <c r="H751" s="97"/>
      <c r="I751" s="97"/>
      <c r="J751" s="97"/>
      <c r="K751" s="97"/>
      <c r="L751" s="97"/>
      <c r="M751" s="97"/>
      <c r="N751" s="97"/>
      <c r="O751" s="97"/>
    </row>
    <row r="752" spans="5:15">
      <c r="E752" s="97"/>
      <c r="F752" s="97"/>
      <c r="G752" s="137"/>
      <c r="H752" s="97"/>
      <c r="I752" s="97"/>
      <c r="J752" s="97"/>
      <c r="K752" s="97"/>
      <c r="L752" s="97"/>
      <c r="M752" s="97"/>
      <c r="N752" s="97"/>
      <c r="O752" s="97"/>
    </row>
    <row r="753" spans="5:15">
      <c r="E753" s="97"/>
      <c r="F753" s="97"/>
      <c r="G753" s="137"/>
      <c r="H753" s="97"/>
      <c r="I753" s="97"/>
      <c r="J753" s="97"/>
      <c r="K753" s="97"/>
      <c r="L753" s="97"/>
      <c r="M753" s="97"/>
      <c r="N753" s="97"/>
      <c r="O753" s="97"/>
    </row>
    <row r="754" spans="5:15">
      <c r="E754" s="97"/>
      <c r="F754" s="97"/>
      <c r="G754" s="137"/>
      <c r="H754" s="97"/>
      <c r="I754" s="97"/>
      <c r="J754" s="97"/>
      <c r="K754" s="97"/>
      <c r="L754" s="97"/>
      <c r="M754" s="97"/>
      <c r="N754" s="97"/>
      <c r="O754" s="97"/>
    </row>
    <row r="755" spans="5:15">
      <c r="E755" s="97"/>
      <c r="F755" s="97"/>
      <c r="G755" s="137"/>
      <c r="H755" s="97"/>
      <c r="I755" s="97"/>
      <c r="J755" s="97"/>
      <c r="K755" s="97"/>
      <c r="L755" s="97"/>
      <c r="M755" s="97"/>
      <c r="N755" s="97"/>
      <c r="O755" s="97"/>
    </row>
    <row r="756" spans="5:15">
      <c r="E756" s="97"/>
      <c r="F756" s="97"/>
      <c r="G756" s="137"/>
      <c r="H756" s="97"/>
      <c r="I756" s="97"/>
      <c r="J756" s="97"/>
      <c r="K756" s="97"/>
      <c r="L756" s="97"/>
      <c r="M756" s="97"/>
      <c r="N756" s="97"/>
      <c r="O756" s="97"/>
    </row>
    <row r="757" spans="5:15">
      <c r="E757" s="97"/>
      <c r="F757" s="97"/>
      <c r="G757" s="137"/>
      <c r="H757" s="97"/>
      <c r="I757" s="97"/>
      <c r="J757" s="97"/>
      <c r="K757" s="97"/>
      <c r="L757" s="97"/>
      <c r="M757" s="97"/>
      <c r="N757" s="97"/>
      <c r="O757" s="97"/>
    </row>
    <row r="758" spans="5:15">
      <c r="E758" s="97"/>
      <c r="F758" s="97"/>
      <c r="G758" s="137"/>
      <c r="H758" s="97"/>
      <c r="I758" s="97"/>
      <c r="J758" s="97"/>
      <c r="K758" s="97"/>
      <c r="L758" s="97"/>
      <c r="M758" s="97"/>
      <c r="N758" s="97"/>
      <c r="O758" s="97"/>
    </row>
    <row r="759" spans="5:15">
      <c r="E759" s="97"/>
      <c r="F759" s="97"/>
      <c r="G759" s="137"/>
      <c r="H759" s="97"/>
      <c r="I759" s="97"/>
      <c r="J759" s="97"/>
      <c r="K759" s="97"/>
      <c r="L759" s="97"/>
      <c r="M759" s="97"/>
      <c r="N759" s="97"/>
      <c r="O759" s="97"/>
    </row>
    <row r="760" spans="5:15">
      <c r="E760" s="97"/>
      <c r="F760" s="97"/>
      <c r="G760" s="137"/>
      <c r="H760" s="97"/>
      <c r="I760" s="97"/>
      <c r="J760" s="97"/>
      <c r="K760" s="97"/>
      <c r="L760" s="97"/>
      <c r="M760" s="97"/>
      <c r="N760" s="97"/>
      <c r="O760" s="97"/>
    </row>
    <row r="761" spans="5:15">
      <c r="E761" s="97"/>
      <c r="F761" s="97"/>
      <c r="G761" s="137"/>
      <c r="H761" s="97"/>
      <c r="I761" s="97"/>
      <c r="J761" s="97"/>
      <c r="K761" s="97"/>
      <c r="L761" s="97"/>
      <c r="M761" s="97"/>
      <c r="N761" s="97"/>
      <c r="O761" s="97"/>
    </row>
    <row r="762" spans="5:15">
      <c r="E762" s="97"/>
      <c r="F762" s="97"/>
      <c r="G762" s="137"/>
      <c r="H762" s="97"/>
      <c r="I762" s="97"/>
      <c r="J762" s="97"/>
      <c r="K762" s="97"/>
      <c r="L762" s="97"/>
      <c r="M762" s="97"/>
      <c r="N762" s="97"/>
      <c r="O762" s="97"/>
    </row>
    <row r="763" spans="5:15">
      <c r="E763" s="97"/>
      <c r="F763" s="97"/>
      <c r="G763" s="137"/>
      <c r="H763" s="97"/>
      <c r="I763" s="97"/>
      <c r="J763" s="97"/>
      <c r="K763" s="97"/>
      <c r="L763" s="97"/>
      <c r="M763" s="97"/>
      <c r="N763" s="97"/>
      <c r="O763" s="97"/>
    </row>
    <row r="764" spans="5:15">
      <c r="E764" s="97"/>
      <c r="F764" s="97"/>
      <c r="G764" s="137"/>
      <c r="H764" s="97"/>
      <c r="I764" s="97"/>
      <c r="J764" s="97"/>
      <c r="K764" s="97"/>
      <c r="L764" s="97"/>
      <c r="M764" s="97"/>
      <c r="N764" s="97"/>
      <c r="O764" s="97"/>
    </row>
    <row r="765" spans="5:15">
      <c r="E765" s="97"/>
      <c r="F765" s="97"/>
      <c r="G765" s="137"/>
      <c r="H765" s="97"/>
      <c r="I765" s="97"/>
      <c r="J765" s="97"/>
      <c r="K765" s="97"/>
      <c r="L765" s="97"/>
      <c r="M765" s="97"/>
      <c r="N765" s="97"/>
      <c r="O765" s="97"/>
    </row>
    <row r="766" spans="5:15">
      <c r="E766" s="97"/>
      <c r="F766" s="97"/>
      <c r="G766" s="137"/>
      <c r="H766" s="97"/>
      <c r="I766" s="97"/>
      <c r="J766" s="97"/>
      <c r="K766" s="97"/>
      <c r="L766" s="97"/>
      <c r="M766" s="97"/>
      <c r="N766" s="97"/>
      <c r="O766" s="97"/>
    </row>
    <row r="767" spans="5:15">
      <c r="E767" s="97"/>
      <c r="F767" s="97"/>
      <c r="G767" s="137"/>
      <c r="H767" s="97"/>
      <c r="I767" s="97"/>
      <c r="J767" s="97"/>
      <c r="K767" s="97"/>
      <c r="L767" s="97"/>
      <c r="M767" s="97"/>
      <c r="N767" s="97"/>
      <c r="O767" s="97"/>
    </row>
    <row r="768" spans="5:15">
      <c r="E768" s="97"/>
      <c r="F768" s="97"/>
      <c r="G768" s="137"/>
      <c r="H768" s="97"/>
      <c r="I768" s="97"/>
      <c r="J768" s="97"/>
      <c r="K768" s="97"/>
      <c r="L768" s="97"/>
      <c r="M768" s="97"/>
      <c r="N768" s="97"/>
      <c r="O768" s="97"/>
    </row>
    <row r="769" spans="5:15">
      <c r="E769" s="97"/>
      <c r="F769" s="97"/>
      <c r="G769" s="137"/>
      <c r="H769" s="97"/>
      <c r="I769" s="97"/>
      <c r="J769" s="97"/>
      <c r="K769" s="97"/>
      <c r="L769" s="97"/>
      <c r="M769" s="97"/>
      <c r="N769" s="97"/>
      <c r="O769" s="97"/>
    </row>
    <row r="770" spans="5:15">
      <c r="E770" s="97"/>
      <c r="F770" s="97"/>
      <c r="G770" s="137"/>
      <c r="H770" s="97"/>
      <c r="I770" s="97"/>
      <c r="J770" s="97"/>
      <c r="K770" s="97"/>
      <c r="L770" s="97"/>
      <c r="M770" s="97"/>
      <c r="N770" s="97"/>
      <c r="O770" s="97"/>
    </row>
    <row r="771" spans="5:15">
      <c r="E771" s="97"/>
      <c r="F771" s="97"/>
      <c r="G771" s="137"/>
      <c r="H771" s="97"/>
      <c r="I771" s="97"/>
      <c r="J771" s="97"/>
      <c r="K771" s="97"/>
      <c r="L771" s="97"/>
      <c r="M771" s="97"/>
      <c r="N771" s="97"/>
      <c r="O771" s="97"/>
    </row>
    <row r="772" spans="5:15">
      <c r="E772" s="97"/>
      <c r="F772" s="97"/>
      <c r="G772" s="137"/>
      <c r="H772" s="97"/>
      <c r="I772" s="97"/>
      <c r="J772" s="97"/>
      <c r="K772" s="97"/>
      <c r="L772" s="97"/>
      <c r="M772" s="97"/>
      <c r="N772" s="97"/>
      <c r="O772" s="97"/>
    </row>
    <row r="773" spans="5:15">
      <c r="E773" s="97"/>
      <c r="F773" s="97"/>
      <c r="G773" s="137"/>
      <c r="H773" s="97"/>
      <c r="I773" s="97"/>
      <c r="J773" s="97"/>
      <c r="K773" s="97"/>
      <c r="L773" s="97"/>
      <c r="M773" s="97"/>
      <c r="N773" s="97"/>
      <c r="O773" s="97"/>
    </row>
    <row r="774" spans="5:15">
      <c r="E774" s="97"/>
      <c r="F774" s="97"/>
      <c r="G774" s="137"/>
      <c r="H774" s="97"/>
      <c r="I774" s="97"/>
      <c r="J774" s="97"/>
      <c r="K774" s="97"/>
      <c r="L774" s="97"/>
      <c r="M774" s="97"/>
      <c r="N774" s="97"/>
      <c r="O774" s="97"/>
    </row>
    <row r="775" spans="5:15">
      <c r="E775" s="97"/>
      <c r="F775" s="97"/>
      <c r="G775" s="137"/>
      <c r="H775" s="97"/>
      <c r="I775" s="97"/>
      <c r="J775" s="97"/>
      <c r="K775" s="97"/>
      <c r="L775" s="97"/>
      <c r="M775" s="97"/>
      <c r="N775" s="97"/>
      <c r="O775" s="97"/>
    </row>
    <row r="776" spans="5:15">
      <c r="E776" s="97"/>
      <c r="F776" s="97"/>
      <c r="G776" s="137"/>
      <c r="H776" s="97"/>
      <c r="I776" s="97"/>
      <c r="J776" s="97"/>
      <c r="K776" s="97"/>
      <c r="L776" s="97"/>
      <c r="M776" s="97"/>
      <c r="N776" s="97"/>
      <c r="O776" s="97"/>
    </row>
    <row r="777" spans="5:15">
      <c r="E777" s="97"/>
      <c r="F777" s="97"/>
      <c r="G777" s="137"/>
      <c r="H777" s="97"/>
      <c r="I777" s="97"/>
      <c r="J777" s="97"/>
      <c r="K777" s="97"/>
      <c r="L777" s="97"/>
      <c r="M777" s="97"/>
      <c r="N777" s="97"/>
      <c r="O777" s="97"/>
    </row>
    <row r="778" spans="5:15">
      <c r="E778" s="97"/>
      <c r="F778" s="97"/>
      <c r="G778" s="137"/>
      <c r="H778" s="97"/>
      <c r="I778" s="97"/>
      <c r="J778" s="97"/>
      <c r="K778" s="97"/>
      <c r="L778" s="97"/>
      <c r="M778" s="97"/>
      <c r="N778" s="97"/>
      <c r="O778" s="97"/>
    </row>
    <row r="779" spans="5:15">
      <c r="E779" s="97"/>
      <c r="F779" s="97"/>
      <c r="G779" s="137"/>
      <c r="H779" s="97"/>
      <c r="I779" s="97"/>
      <c r="J779" s="97"/>
      <c r="K779" s="97"/>
      <c r="L779" s="97"/>
      <c r="M779" s="97"/>
      <c r="N779" s="97"/>
      <c r="O779" s="97"/>
    </row>
    <row r="780" spans="5:15">
      <c r="E780" s="97"/>
      <c r="F780" s="97"/>
      <c r="G780" s="137"/>
      <c r="H780" s="97"/>
      <c r="I780" s="97"/>
      <c r="J780" s="97"/>
      <c r="K780" s="97"/>
      <c r="L780" s="97"/>
      <c r="M780" s="97"/>
      <c r="N780" s="97"/>
      <c r="O780" s="97"/>
    </row>
    <row r="781" spans="5:15">
      <c r="E781" s="97"/>
      <c r="F781" s="97"/>
      <c r="G781" s="137"/>
      <c r="H781" s="97"/>
      <c r="I781" s="97"/>
      <c r="J781" s="97"/>
      <c r="K781" s="97"/>
      <c r="L781" s="97"/>
      <c r="M781" s="97"/>
      <c r="N781" s="97"/>
      <c r="O781" s="97"/>
    </row>
    <row r="782" spans="5:15">
      <c r="E782" s="97"/>
      <c r="F782" s="97"/>
      <c r="G782" s="137"/>
      <c r="H782" s="97"/>
      <c r="I782" s="97"/>
      <c r="J782" s="97"/>
      <c r="K782" s="97"/>
      <c r="L782" s="97"/>
      <c r="M782" s="97"/>
      <c r="N782" s="97"/>
      <c r="O782" s="97"/>
    </row>
    <row r="783" spans="5:15">
      <c r="E783" s="97"/>
      <c r="F783" s="97"/>
      <c r="G783" s="137"/>
      <c r="H783" s="97"/>
      <c r="I783" s="97"/>
      <c r="J783" s="97"/>
      <c r="K783" s="97"/>
      <c r="L783" s="97"/>
      <c r="M783" s="97"/>
      <c r="N783" s="97"/>
      <c r="O783" s="97"/>
    </row>
    <row r="784" spans="5:15">
      <c r="E784" s="97"/>
      <c r="F784" s="97"/>
      <c r="G784" s="137"/>
      <c r="H784" s="97"/>
      <c r="I784" s="97"/>
      <c r="J784" s="97"/>
      <c r="K784" s="97"/>
      <c r="L784" s="97"/>
      <c r="M784" s="97"/>
      <c r="N784" s="97"/>
      <c r="O784" s="97"/>
    </row>
    <row r="785" spans="5:15">
      <c r="E785" s="97"/>
      <c r="F785" s="97"/>
      <c r="G785" s="137"/>
      <c r="H785" s="97"/>
      <c r="I785" s="97"/>
      <c r="J785" s="97"/>
      <c r="K785" s="97"/>
      <c r="L785" s="97"/>
      <c r="M785" s="97"/>
      <c r="N785" s="97"/>
      <c r="O785" s="97"/>
    </row>
    <row r="786" spans="5:15">
      <c r="E786" s="97"/>
      <c r="F786" s="97"/>
      <c r="G786" s="137"/>
      <c r="H786" s="97"/>
      <c r="I786" s="97"/>
      <c r="J786" s="97"/>
      <c r="K786" s="97"/>
      <c r="L786" s="97"/>
      <c r="M786" s="97"/>
      <c r="N786" s="97"/>
      <c r="O786" s="97"/>
    </row>
    <row r="787" spans="5:15">
      <c r="E787" s="97"/>
      <c r="F787" s="97"/>
      <c r="G787" s="137"/>
      <c r="H787" s="97"/>
      <c r="I787" s="97"/>
      <c r="J787" s="97"/>
      <c r="K787" s="97"/>
      <c r="L787" s="97"/>
      <c r="M787" s="97"/>
      <c r="N787" s="97"/>
      <c r="O787" s="97"/>
    </row>
    <row r="788" spans="5:15">
      <c r="E788" s="97"/>
      <c r="F788" s="97"/>
      <c r="G788" s="137"/>
      <c r="H788" s="97"/>
      <c r="I788" s="97"/>
      <c r="J788" s="97"/>
      <c r="K788" s="97"/>
      <c r="L788" s="97"/>
      <c r="M788" s="97"/>
      <c r="N788" s="97"/>
      <c r="O788" s="97"/>
    </row>
    <row r="789" spans="5:15">
      <c r="E789" s="97"/>
      <c r="F789" s="97"/>
      <c r="G789" s="137"/>
      <c r="H789" s="97"/>
      <c r="I789" s="97"/>
      <c r="J789" s="97"/>
      <c r="K789" s="97"/>
      <c r="L789" s="97"/>
      <c r="M789" s="97"/>
      <c r="N789" s="97"/>
      <c r="O789" s="97"/>
    </row>
    <row r="790" spans="5:15">
      <c r="E790" s="97"/>
      <c r="F790" s="97"/>
      <c r="G790" s="137"/>
      <c r="H790" s="97"/>
      <c r="I790" s="97"/>
      <c r="J790" s="97"/>
      <c r="K790" s="97"/>
      <c r="L790" s="97"/>
      <c r="M790" s="97"/>
      <c r="N790" s="97"/>
      <c r="O790" s="97"/>
    </row>
    <row r="791" spans="5:15">
      <c r="E791" s="97"/>
      <c r="F791" s="97"/>
      <c r="G791" s="137"/>
      <c r="H791" s="97"/>
      <c r="I791" s="97"/>
      <c r="J791" s="97"/>
      <c r="K791" s="97"/>
      <c r="L791" s="97"/>
      <c r="M791" s="97"/>
      <c r="N791" s="97"/>
      <c r="O791" s="97"/>
    </row>
    <row r="792" spans="5:15">
      <c r="E792" s="97"/>
      <c r="F792" s="97"/>
      <c r="G792" s="137"/>
      <c r="H792" s="97"/>
      <c r="I792" s="97"/>
      <c r="J792" s="97"/>
      <c r="K792" s="97"/>
      <c r="L792" s="97"/>
      <c r="M792" s="97"/>
      <c r="N792" s="97"/>
      <c r="O792" s="97"/>
    </row>
    <row r="793" spans="5:15">
      <c r="E793" s="97"/>
      <c r="F793" s="97"/>
      <c r="G793" s="137"/>
      <c r="H793" s="97"/>
      <c r="I793" s="97"/>
      <c r="J793" s="97"/>
      <c r="K793" s="97"/>
      <c r="L793" s="97"/>
      <c r="M793" s="97"/>
      <c r="N793" s="97"/>
      <c r="O793" s="97"/>
    </row>
    <row r="794" spans="5:15">
      <c r="E794" s="97"/>
      <c r="F794" s="97"/>
      <c r="G794" s="137"/>
      <c r="H794" s="97"/>
      <c r="I794" s="97"/>
      <c r="J794" s="97"/>
      <c r="K794" s="97"/>
      <c r="L794" s="97"/>
      <c r="M794" s="97"/>
      <c r="N794" s="97"/>
      <c r="O794" s="97"/>
    </row>
    <row r="795" spans="5:15">
      <c r="E795" s="97"/>
      <c r="F795" s="97"/>
      <c r="G795" s="137"/>
      <c r="H795" s="97"/>
      <c r="I795" s="97"/>
      <c r="J795" s="97"/>
      <c r="K795" s="97"/>
      <c r="L795" s="97"/>
      <c r="M795" s="97"/>
      <c r="N795" s="97"/>
      <c r="O795" s="97"/>
    </row>
    <row r="796" spans="5:15">
      <c r="E796" s="97"/>
      <c r="F796" s="97"/>
      <c r="G796" s="137"/>
      <c r="H796" s="97"/>
      <c r="I796" s="97"/>
      <c r="J796" s="97"/>
      <c r="K796" s="97"/>
      <c r="L796" s="97"/>
      <c r="M796" s="97"/>
      <c r="N796" s="97"/>
      <c r="O796" s="97"/>
    </row>
    <row r="797" spans="5:15">
      <c r="E797" s="97"/>
      <c r="F797" s="97"/>
      <c r="G797" s="137"/>
      <c r="H797" s="97"/>
      <c r="I797" s="97"/>
      <c r="J797" s="97"/>
      <c r="K797" s="97"/>
      <c r="L797" s="97"/>
      <c r="M797" s="97"/>
      <c r="N797" s="97"/>
      <c r="O797" s="97"/>
    </row>
    <row r="798" spans="5:15">
      <c r="E798" s="97"/>
      <c r="F798" s="97"/>
      <c r="G798" s="137"/>
      <c r="H798" s="97"/>
      <c r="I798" s="97"/>
      <c r="J798" s="97"/>
      <c r="K798" s="97"/>
      <c r="L798" s="97"/>
      <c r="M798" s="97"/>
      <c r="N798" s="97"/>
      <c r="O798" s="97"/>
    </row>
    <row r="799" spans="5:15">
      <c r="E799" s="97"/>
      <c r="F799" s="97"/>
      <c r="G799" s="137"/>
      <c r="H799" s="97"/>
      <c r="I799" s="97"/>
      <c r="J799" s="97"/>
      <c r="K799" s="97"/>
      <c r="L799" s="97"/>
      <c r="M799" s="97"/>
      <c r="N799" s="97"/>
      <c r="O799" s="97"/>
    </row>
    <row r="800" spans="5:15">
      <c r="E800" s="97"/>
      <c r="F800" s="97"/>
      <c r="G800" s="137"/>
      <c r="H800" s="97"/>
      <c r="I800" s="97"/>
      <c r="J800" s="97"/>
      <c r="K800" s="97"/>
      <c r="L800" s="97"/>
      <c r="M800" s="97"/>
      <c r="N800" s="97"/>
      <c r="O800" s="97"/>
    </row>
    <row r="801" spans="5:15">
      <c r="E801" s="97"/>
      <c r="F801" s="97"/>
      <c r="G801" s="137"/>
      <c r="H801" s="97"/>
      <c r="I801" s="97"/>
      <c r="J801" s="97"/>
      <c r="K801" s="97"/>
      <c r="L801" s="97"/>
      <c r="M801" s="97"/>
      <c r="N801" s="97"/>
      <c r="O801" s="97"/>
    </row>
    <row r="802" spans="5:15">
      <c r="E802" s="97"/>
      <c r="F802" s="97"/>
      <c r="G802" s="137"/>
      <c r="H802" s="97"/>
      <c r="I802" s="97"/>
      <c r="J802" s="97"/>
      <c r="K802" s="97"/>
      <c r="L802" s="97"/>
      <c r="M802" s="97"/>
      <c r="N802" s="97"/>
      <c r="O802" s="97"/>
    </row>
    <row r="803" spans="5:15">
      <c r="E803" s="97"/>
      <c r="F803" s="97"/>
      <c r="G803" s="137"/>
      <c r="H803" s="97"/>
      <c r="I803" s="97"/>
      <c r="J803" s="97"/>
      <c r="K803" s="97"/>
      <c r="L803" s="97"/>
      <c r="M803" s="97"/>
      <c r="N803" s="97"/>
      <c r="O803" s="97"/>
    </row>
    <row r="804" spans="5:15">
      <c r="E804" s="97"/>
      <c r="F804" s="97"/>
      <c r="G804" s="137"/>
      <c r="H804" s="97"/>
      <c r="I804" s="97"/>
      <c r="J804" s="97"/>
      <c r="K804" s="97"/>
      <c r="L804" s="97"/>
      <c r="M804" s="97"/>
      <c r="N804" s="97"/>
      <c r="O804" s="97"/>
    </row>
    <row r="805" spans="5:15">
      <c r="E805" s="97"/>
      <c r="F805" s="97"/>
      <c r="G805" s="137"/>
      <c r="H805" s="97"/>
      <c r="I805" s="97"/>
      <c r="J805" s="97"/>
      <c r="K805" s="97"/>
      <c r="L805" s="97"/>
      <c r="M805" s="97"/>
      <c r="N805" s="97"/>
      <c r="O805" s="97"/>
    </row>
    <row r="806" spans="5:15">
      <c r="E806" s="97"/>
      <c r="F806" s="97"/>
      <c r="G806" s="137"/>
      <c r="H806" s="97"/>
      <c r="I806" s="97"/>
      <c r="J806" s="97"/>
      <c r="K806" s="97"/>
      <c r="L806" s="97"/>
      <c r="M806" s="97"/>
      <c r="N806" s="97"/>
      <c r="O806" s="97"/>
    </row>
    <row r="807" spans="5:15">
      <c r="E807" s="97"/>
      <c r="F807" s="97"/>
      <c r="G807" s="137"/>
      <c r="H807" s="97"/>
      <c r="I807" s="97"/>
      <c r="J807" s="97"/>
      <c r="K807" s="97"/>
      <c r="L807" s="97"/>
      <c r="M807" s="97"/>
      <c r="N807" s="97"/>
      <c r="O807" s="97"/>
    </row>
    <row r="808" spans="5:15">
      <c r="E808" s="97"/>
      <c r="F808" s="97"/>
      <c r="G808" s="137"/>
      <c r="H808" s="97"/>
      <c r="I808" s="97"/>
      <c r="J808" s="97"/>
      <c r="K808" s="97"/>
      <c r="L808" s="97"/>
      <c r="M808" s="97"/>
      <c r="N808" s="97"/>
      <c r="O808" s="97"/>
    </row>
    <row r="809" spans="5:15">
      <c r="E809" s="97"/>
      <c r="F809" s="97"/>
      <c r="G809" s="137"/>
      <c r="H809" s="97"/>
      <c r="I809" s="97"/>
      <c r="J809" s="97"/>
      <c r="K809" s="97"/>
      <c r="L809" s="97"/>
      <c r="M809" s="97"/>
      <c r="N809" s="97"/>
      <c r="O809" s="97"/>
    </row>
    <row r="810" spans="5:15">
      <c r="E810" s="97"/>
      <c r="F810" s="97"/>
      <c r="G810" s="137"/>
      <c r="H810" s="97"/>
      <c r="I810" s="97"/>
      <c r="J810" s="97"/>
      <c r="K810" s="97"/>
      <c r="L810" s="97"/>
      <c r="M810" s="97"/>
      <c r="N810" s="97"/>
      <c r="O810" s="97"/>
    </row>
    <row r="811" spans="5:15">
      <c r="E811" s="97"/>
      <c r="F811" s="97"/>
      <c r="G811" s="137"/>
      <c r="H811" s="97"/>
      <c r="I811" s="97"/>
      <c r="J811" s="97"/>
      <c r="K811" s="97"/>
      <c r="L811" s="97"/>
      <c r="M811" s="97"/>
      <c r="N811" s="97"/>
      <c r="O811" s="97"/>
    </row>
    <row r="812" spans="5:15">
      <c r="E812" s="97"/>
      <c r="F812" s="97"/>
      <c r="G812" s="137"/>
      <c r="H812" s="97"/>
      <c r="I812" s="97"/>
      <c r="J812" s="97"/>
      <c r="K812" s="97"/>
      <c r="L812" s="97"/>
      <c r="M812" s="97"/>
      <c r="N812" s="97"/>
      <c r="O812" s="97"/>
    </row>
    <row r="813" spans="5:15">
      <c r="E813" s="97"/>
      <c r="F813" s="97"/>
      <c r="G813" s="137"/>
      <c r="H813" s="97"/>
      <c r="I813" s="97"/>
      <c r="J813" s="97"/>
      <c r="K813" s="97"/>
      <c r="L813" s="97"/>
      <c r="M813" s="97"/>
      <c r="N813" s="97"/>
      <c r="O813" s="97"/>
    </row>
    <row r="814" spans="5:15">
      <c r="E814" s="97"/>
      <c r="F814" s="97"/>
      <c r="G814" s="137"/>
      <c r="H814" s="97"/>
      <c r="I814" s="97"/>
      <c r="J814" s="97"/>
      <c r="K814" s="97"/>
      <c r="L814" s="97"/>
      <c r="M814" s="97"/>
      <c r="N814" s="97"/>
      <c r="O814" s="97"/>
    </row>
    <row r="815" spans="5:15">
      <c r="E815" s="97"/>
      <c r="F815" s="97"/>
      <c r="G815" s="137"/>
      <c r="H815" s="97"/>
      <c r="I815" s="97"/>
      <c r="J815" s="97"/>
      <c r="K815" s="97"/>
      <c r="L815" s="97"/>
      <c r="M815" s="97"/>
      <c r="N815" s="97"/>
      <c r="O815" s="97"/>
    </row>
    <row r="816" spans="5:15">
      <c r="E816" s="97"/>
      <c r="F816" s="97"/>
      <c r="G816" s="137"/>
      <c r="H816" s="97"/>
      <c r="I816" s="97"/>
      <c r="J816" s="97"/>
      <c r="K816" s="97"/>
      <c r="L816" s="97"/>
      <c r="M816" s="97"/>
      <c r="N816" s="97"/>
      <c r="O816" s="97"/>
    </row>
    <row r="817" spans="5:15">
      <c r="E817" s="97"/>
      <c r="F817" s="97"/>
      <c r="G817" s="137"/>
      <c r="H817" s="97"/>
      <c r="I817" s="97"/>
      <c r="J817" s="97"/>
      <c r="K817" s="97"/>
      <c r="L817" s="97"/>
      <c r="M817" s="97"/>
      <c r="N817" s="97"/>
      <c r="O817" s="97"/>
    </row>
    <row r="818" spans="5:15">
      <c r="E818" s="97"/>
      <c r="F818" s="97"/>
      <c r="G818" s="137"/>
      <c r="H818" s="97"/>
      <c r="I818" s="97"/>
      <c r="J818" s="97"/>
      <c r="K818" s="97"/>
      <c r="L818" s="97"/>
      <c r="M818" s="97"/>
      <c r="N818" s="97"/>
      <c r="O818" s="97"/>
    </row>
    <row r="819" spans="5:15">
      <c r="E819" s="97"/>
      <c r="F819" s="97"/>
      <c r="G819" s="137"/>
      <c r="H819" s="97"/>
      <c r="I819" s="97"/>
      <c r="J819" s="97"/>
      <c r="K819" s="97"/>
      <c r="L819" s="97"/>
      <c r="M819" s="97"/>
      <c r="N819" s="97"/>
      <c r="O819" s="97"/>
    </row>
    <row r="820" spans="5:15">
      <c r="E820" s="97"/>
      <c r="F820" s="97"/>
      <c r="G820" s="137"/>
      <c r="H820" s="97"/>
      <c r="I820" s="97"/>
      <c r="J820" s="97"/>
      <c r="K820" s="97"/>
      <c r="L820" s="97"/>
      <c r="M820" s="97"/>
      <c r="N820" s="97"/>
      <c r="O820" s="97"/>
    </row>
    <row r="821" spans="5:15">
      <c r="E821" s="97"/>
      <c r="F821" s="97"/>
      <c r="G821" s="137"/>
      <c r="H821" s="97"/>
      <c r="I821" s="97"/>
      <c r="J821" s="97"/>
      <c r="K821" s="97"/>
      <c r="L821" s="97"/>
      <c r="M821" s="97"/>
      <c r="N821" s="97"/>
      <c r="O821" s="97"/>
    </row>
    <row r="822" spans="5:15">
      <c r="E822" s="97"/>
      <c r="F822" s="97"/>
      <c r="G822" s="137"/>
      <c r="H822" s="97"/>
      <c r="I822" s="97"/>
      <c r="J822" s="97"/>
      <c r="K822" s="97"/>
      <c r="L822" s="97"/>
      <c r="M822" s="97"/>
      <c r="N822" s="97"/>
      <c r="O822" s="97"/>
    </row>
    <row r="823" spans="5:15">
      <c r="E823" s="97"/>
      <c r="F823" s="97"/>
      <c r="G823" s="137"/>
      <c r="H823" s="97"/>
      <c r="I823" s="97"/>
      <c r="J823" s="97"/>
      <c r="K823" s="97"/>
      <c r="L823" s="97"/>
      <c r="M823" s="97"/>
      <c r="N823" s="97"/>
      <c r="O823" s="97"/>
    </row>
    <row r="824" spans="5:15">
      <c r="E824" s="97"/>
      <c r="F824" s="97"/>
      <c r="G824" s="137"/>
      <c r="H824" s="97"/>
      <c r="I824" s="97"/>
      <c r="J824" s="97"/>
      <c r="K824" s="97"/>
      <c r="L824" s="97"/>
      <c r="M824" s="97"/>
      <c r="N824" s="97"/>
      <c r="O824" s="97"/>
    </row>
    <row r="825" spans="5:15">
      <c r="E825" s="97"/>
      <c r="F825" s="97"/>
      <c r="G825" s="137"/>
      <c r="H825" s="97"/>
      <c r="I825" s="97"/>
      <c r="J825" s="97"/>
      <c r="K825" s="97"/>
      <c r="L825" s="97"/>
      <c r="M825" s="97"/>
      <c r="N825" s="97"/>
      <c r="O825" s="97"/>
    </row>
    <row r="826" spans="5:15">
      <c r="E826" s="97"/>
      <c r="F826" s="97"/>
      <c r="G826" s="137"/>
      <c r="H826" s="97"/>
      <c r="I826" s="97"/>
      <c r="J826" s="97"/>
      <c r="K826" s="97"/>
      <c r="L826" s="97"/>
      <c r="M826" s="97"/>
      <c r="N826" s="97"/>
      <c r="O826" s="97"/>
    </row>
    <row r="827" spans="5:15">
      <c r="E827" s="97"/>
      <c r="F827" s="97"/>
      <c r="G827" s="137"/>
      <c r="H827" s="97"/>
      <c r="I827" s="97"/>
      <c r="J827" s="97"/>
      <c r="K827" s="97"/>
      <c r="L827" s="97"/>
      <c r="M827" s="97"/>
      <c r="N827" s="97"/>
      <c r="O827" s="97"/>
    </row>
    <row r="828" spans="5:15">
      <c r="E828" s="97"/>
      <c r="F828" s="97"/>
      <c r="G828" s="137"/>
      <c r="H828" s="97"/>
      <c r="I828" s="97"/>
      <c r="J828" s="97"/>
      <c r="K828" s="97"/>
      <c r="L828" s="97"/>
      <c r="M828" s="97"/>
      <c r="N828" s="97"/>
      <c r="O828" s="97"/>
    </row>
    <row r="829" spans="5:15">
      <c r="E829" s="97"/>
      <c r="F829" s="97"/>
      <c r="G829" s="137"/>
      <c r="H829" s="97"/>
      <c r="I829" s="97"/>
      <c r="J829" s="97"/>
      <c r="K829" s="97"/>
      <c r="L829" s="97"/>
      <c r="M829" s="97"/>
      <c r="N829" s="97"/>
      <c r="O829" s="97"/>
    </row>
    <row r="830" spans="5:15">
      <c r="E830" s="97"/>
      <c r="F830" s="97"/>
      <c r="G830" s="137"/>
      <c r="H830" s="97"/>
      <c r="I830" s="97"/>
      <c r="J830" s="97"/>
      <c r="K830" s="97"/>
      <c r="L830" s="97"/>
      <c r="M830" s="97"/>
      <c r="N830" s="97"/>
      <c r="O830" s="97"/>
    </row>
    <row r="831" spans="5:15">
      <c r="E831" s="97"/>
      <c r="F831" s="97"/>
      <c r="G831" s="137"/>
      <c r="H831" s="97"/>
      <c r="I831" s="97"/>
      <c r="J831" s="97"/>
      <c r="K831" s="97"/>
      <c r="L831" s="97"/>
      <c r="M831" s="97"/>
      <c r="N831" s="97"/>
      <c r="O831" s="97"/>
    </row>
    <row r="832" spans="5:15">
      <c r="E832" s="97"/>
      <c r="F832" s="97"/>
      <c r="G832" s="137"/>
      <c r="H832" s="97"/>
      <c r="I832" s="97"/>
      <c r="J832" s="97"/>
      <c r="K832" s="97"/>
      <c r="L832" s="97"/>
      <c r="M832" s="97"/>
      <c r="N832" s="97"/>
      <c r="O832" s="97"/>
    </row>
    <row r="833" spans="5:15">
      <c r="E833" s="97"/>
      <c r="F833" s="97"/>
      <c r="G833" s="137"/>
      <c r="H833" s="97"/>
      <c r="I833" s="97"/>
      <c r="J833" s="97"/>
      <c r="K833" s="97"/>
      <c r="L833" s="97"/>
      <c r="M833" s="97"/>
      <c r="N833" s="97"/>
      <c r="O833" s="97"/>
    </row>
    <row r="834" spans="5:15">
      <c r="E834" s="97"/>
      <c r="F834" s="97"/>
      <c r="G834" s="137"/>
      <c r="H834" s="97"/>
      <c r="I834" s="97"/>
      <c r="J834" s="97"/>
      <c r="K834" s="97"/>
      <c r="L834" s="97"/>
      <c r="M834" s="97"/>
      <c r="N834" s="97"/>
      <c r="O834" s="97"/>
    </row>
    <row r="835" spans="5:15">
      <c r="E835" s="97"/>
      <c r="F835" s="97"/>
      <c r="G835" s="137"/>
      <c r="H835" s="97"/>
      <c r="I835" s="97"/>
      <c r="J835" s="97"/>
      <c r="K835" s="97"/>
      <c r="L835" s="97"/>
      <c r="M835" s="97"/>
      <c r="N835" s="97"/>
      <c r="O835" s="97"/>
    </row>
    <row r="836" spans="5:15">
      <c r="E836" s="97"/>
      <c r="F836" s="97"/>
      <c r="G836" s="137"/>
      <c r="H836" s="97"/>
      <c r="I836" s="97"/>
      <c r="J836" s="97"/>
      <c r="K836" s="97"/>
      <c r="L836" s="97"/>
      <c r="M836" s="97"/>
      <c r="N836" s="97"/>
      <c r="O836" s="97"/>
    </row>
    <row r="837" spans="5:15">
      <c r="E837" s="97"/>
      <c r="F837" s="97"/>
      <c r="G837" s="137"/>
      <c r="H837" s="97"/>
      <c r="I837" s="97"/>
      <c r="J837" s="97"/>
      <c r="K837" s="97"/>
      <c r="L837" s="97"/>
      <c r="M837" s="97"/>
      <c r="N837" s="97"/>
      <c r="O837" s="97"/>
    </row>
    <row r="838" spans="5:15">
      <c r="E838" s="97"/>
      <c r="F838" s="97"/>
      <c r="G838" s="137"/>
      <c r="H838" s="97"/>
      <c r="I838" s="97"/>
      <c r="J838" s="97"/>
      <c r="K838" s="97"/>
      <c r="L838" s="97"/>
      <c r="M838" s="97"/>
      <c r="N838" s="97"/>
      <c r="O838" s="97"/>
    </row>
    <row r="839" spans="5:15">
      <c r="E839" s="97"/>
      <c r="F839" s="97"/>
      <c r="G839" s="137"/>
      <c r="H839" s="97"/>
      <c r="I839" s="97"/>
      <c r="J839" s="97"/>
      <c r="K839" s="97"/>
      <c r="L839" s="97"/>
      <c r="M839" s="97"/>
      <c r="N839" s="97"/>
      <c r="O839" s="97"/>
    </row>
    <row r="840" spans="5:15">
      <c r="E840" s="97"/>
      <c r="F840" s="97"/>
      <c r="G840" s="137"/>
      <c r="H840" s="97"/>
      <c r="I840" s="97"/>
      <c r="J840" s="97"/>
      <c r="K840" s="97"/>
      <c r="L840" s="97"/>
      <c r="M840" s="97"/>
      <c r="N840" s="97"/>
      <c r="O840" s="97"/>
    </row>
    <row r="841" spans="5:15">
      <c r="E841" s="97"/>
      <c r="F841" s="97"/>
      <c r="G841" s="137"/>
      <c r="H841" s="97"/>
      <c r="I841" s="97"/>
      <c r="J841" s="97"/>
      <c r="K841" s="97"/>
      <c r="L841" s="97"/>
      <c r="M841" s="97"/>
      <c r="N841" s="97"/>
      <c r="O841" s="97"/>
    </row>
    <row r="842" spans="5:15">
      <c r="E842" s="97"/>
      <c r="F842" s="97"/>
      <c r="G842" s="137"/>
      <c r="H842" s="97"/>
      <c r="I842" s="97"/>
      <c r="J842" s="97"/>
      <c r="K842" s="97"/>
      <c r="L842" s="97"/>
      <c r="M842" s="97"/>
      <c r="N842" s="97"/>
      <c r="O842" s="97"/>
    </row>
    <row r="843" spans="5:15">
      <c r="E843" s="97"/>
      <c r="F843" s="97"/>
      <c r="G843" s="137"/>
      <c r="H843" s="97"/>
      <c r="I843" s="97"/>
      <c r="J843" s="97"/>
      <c r="K843" s="97"/>
      <c r="L843" s="97"/>
      <c r="M843" s="97"/>
      <c r="N843" s="97"/>
      <c r="O843" s="97"/>
    </row>
    <row r="844" spans="5:15">
      <c r="E844" s="97"/>
      <c r="F844" s="97"/>
      <c r="G844" s="137"/>
      <c r="H844" s="97"/>
      <c r="I844" s="97"/>
      <c r="J844" s="97"/>
      <c r="K844" s="97"/>
      <c r="L844" s="97"/>
      <c r="M844" s="97"/>
      <c r="N844" s="97"/>
      <c r="O844" s="97"/>
    </row>
    <row r="845" spans="5:15">
      <c r="E845" s="97"/>
      <c r="F845" s="97"/>
      <c r="G845" s="137"/>
      <c r="H845" s="97"/>
      <c r="I845" s="97"/>
      <c r="J845" s="97"/>
      <c r="K845" s="97"/>
      <c r="L845" s="97"/>
      <c r="M845" s="97"/>
      <c r="N845" s="97"/>
      <c r="O845" s="97"/>
    </row>
    <row r="846" spans="5:15">
      <c r="E846" s="97"/>
      <c r="F846" s="97"/>
      <c r="G846" s="137"/>
      <c r="H846" s="97"/>
      <c r="I846" s="97"/>
      <c r="J846" s="97"/>
      <c r="K846" s="97"/>
      <c r="L846" s="97"/>
      <c r="M846" s="97"/>
      <c r="N846" s="97"/>
      <c r="O846" s="97"/>
    </row>
    <row r="847" spans="5:15">
      <c r="E847" s="97"/>
      <c r="F847" s="97"/>
      <c r="G847" s="137"/>
      <c r="H847" s="97"/>
      <c r="I847" s="97"/>
      <c r="J847" s="97"/>
      <c r="K847" s="97"/>
      <c r="L847" s="97"/>
      <c r="M847" s="97"/>
      <c r="N847" s="97"/>
      <c r="O847" s="97"/>
    </row>
    <row r="848" spans="5:15">
      <c r="E848" s="97"/>
      <c r="F848" s="97"/>
      <c r="G848" s="137"/>
      <c r="H848" s="97"/>
      <c r="I848" s="97"/>
      <c r="J848" s="97"/>
      <c r="K848" s="97"/>
      <c r="L848" s="97"/>
      <c r="M848" s="97"/>
      <c r="N848" s="97"/>
      <c r="O848" s="97"/>
    </row>
    <row r="849" spans="5:15">
      <c r="E849" s="97"/>
      <c r="F849" s="97"/>
      <c r="G849" s="137"/>
      <c r="H849" s="97"/>
      <c r="I849" s="97"/>
      <c r="J849" s="97"/>
      <c r="K849" s="97"/>
      <c r="L849" s="97"/>
      <c r="M849" s="97"/>
      <c r="N849" s="97"/>
      <c r="O849" s="97"/>
    </row>
    <row r="850" spans="5:15">
      <c r="E850" s="97"/>
      <c r="F850" s="97"/>
      <c r="G850" s="137"/>
      <c r="H850" s="97"/>
      <c r="I850" s="97"/>
      <c r="J850" s="97"/>
      <c r="K850" s="97"/>
      <c r="L850" s="97"/>
      <c r="M850" s="97"/>
      <c r="N850" s="97"/>
      <c r="O850" s="97"/>
    </row>
    <row r="851" spans="5:15">
      <c r="E851" s="97"/>
      <c r="F851" s="97"/>
      <c r="G851" s="137"/>
      <c r="H851" s="97"/>
      <c r="I851" s="97"/>
      <c r="J851" s="97"/>
      <c r="K851" s="97"/>
      <c r="L851" s="97"/>
      <c r="M851" s="97"/>
      <c r="N851" s="97"/>
      <c r="O851" s="97"/>
    </row>
    <row r="852" spans="5:15">
      <c r="E852" s="97"/>
      <c r="F852" s="97"/>
      <c r="G852" s="137"/>
      <c r="H852" s="97"/>
      <c r="I852" s="97"/>
      <c r="J852" s="97"/>
      <c r="K852" s="97"/>
      <c r="L852" s="97"/>
      <c r="M852" s="97"/>
      <c r="N852" s="97"/>
      <c r="O852" s="97"/>
    </row>
    <row r="853" spans="5:15">
      <c r="E853" s="97"/>
      <c r="F853" s="97"/>
      <c r="G853" s="137"/>
      <c r="H853" s="97"/>
      <c r="I853" s="97"/>
      <c r="J853" s="97"/>
      <c r="K853" s="97"/>
      <c r="L853" s="97"/>
      <c r="M853" s="97"/>
      <c r="N853" s="97"/>
      <c r="O853" s="97"/>
    </row>
    <row r="854" spans="5:15">
      <c r="E854" s="97"/>
      <c r="F854" s="97"/>
      <c r="G854" s="137"/>
      <c r="H854" s="97"/>
      <c r="I854" s="97"/>
      <c r="J854" s="97"/>
      <c r="K854" s="97"/>
      <c r="L854" s="97"/>
      <c r="M854" s="97"/>
      <c r="N854" s="97"/>
      <c r="O854" s="97"/>
    </row>
    <row r="855" spans="5:15">
      <c r="E855" s="97"/>
      <c r="F855" s="97"/>
      <c r="G855" s="137"/>
      <c r="H855" s="97"/>
      <c r="I855" s="97"/>
      <c r="J855" s="97"/>
      <c r="K855" s="97"/>
      <c r="L855" s="97"/>
      <c r="M855" s="97"/>
      <c r="N855" s="97"/>
      <c r="O855" s="97"/>
    </row>
    <row r="856" spans="5:15">
      <c r="E856" s="97"/>
      <c r="F856" s="97"/>
      <c r="G856" s="137"/>
      <c r="H856" s="97"/>
      <c r="I856" s="97"/>
      <c r="J856" s="97"/>
      <c r="K856" s="97"/>
      <c r="L856" s="97"/>
      <c r="M856" s="97"/>
      <c r="N856" s="97"/>
      <c r="O856" s="97"/>
    </row>
    <row r="857" spans="5:15">
      <c r="E857" s="97"/>
      <c r="F857" s="97"/>
      <c r="G857" s="137"/>
      <c r="H857" s="97"/>
      <c r="I857" s="97"/>
      <c r="J857" s="97"/>
      <c r="K857" s="97"/>
      <c r="L857" s="97"/>
      <c r="M857" s="97"/>
      <c r="N857" s="97"/>
      <c r="O857" s="97"/>
    </row>
    <row r="858" spans="5:15">
      <c r="E858" s="97"/>
      <c r="F858" s="97"/>
      <c r="G858" s="137"/>
      <c r="H858" s="97"/>
      <c r="I858" s="97"/>
      <c r="J858" s="97"/>
      <c r="K858" s="97"/>
      <c r="L858" s="97"/>
      <c r="M858" s="97"/>
      <c r="N858" s="97"/>
      <c r="O858" s="97"/>
    </row>
    <row r="859" spans="5:15">
      <c r="E859" s="97"/>
      <c r="F859" s="97"/>
      <c r="G859" s="137"/>
      <c r="H859" s="97"/>
      <c r="I859" s="97"/>
      <c r="J859" s="97"/>
      <c r="K859" s="97"/>
      <c r="L859" s="97"/>
      <c r="M859" s="97"/>
      <c r="N859" s="97"/>
      <c r="O859" s="97"/>
    </row>
    <row r="860" spans="5:15">
      <c r="E860" s="97"/>
      <c r="F860" s="97"/>
      <c r="G860" s="137"/>
      <c r="H860" s="97"/>
      <c r="I860" s="97"/>
      <c r="J860" s="97"/>
      <c r="K860" s="97"/>
      <c r="L860" s="97"/>
      <c r="M860" s="97"/>
      <c r="N860" s="97"/>
      <c r="O860" s="97"/>
    </row>
    <row r="861" spans="5:15">
      <c r="E861" s="97"/>
      <c r="F861" s="97"/>
      <c r="G861" s="137"/>
      <c r="H861" s="97"/>
      <c r="I861" s="97"/>
      <c r="J861" s="97"/>
      <c r="K861" s="97"/>
      <c r="L861" s="97"/>
      <c r="M861" s="97"/>
      <c r="N861" s="97"/>
      <c r="O861" s="97"/>
    </row>
    <row r="862" spans="5:15">
      <c r="E862" s="97"/>
      <c r="F862" s="97"/>
      <c r="G862" s="137"/>
      <c r="H862" s="97"/>
      <c r="I862" s="97"/>
      <c r="J862" s="97"/>
      <c r="K862" s="97"/>
      <c r="L862" s="97"/>
      <c r="M862" s="97"/>
      <c r="N862" s="97"/>
      <c r="O862" s="97"/>
    </row>
    <row r="863" spans="5:15">
      <c r="E863" s="97"/>
      <c r="F863" s="97"/>
      <c r="G863" s="137"/>
      <c r="H863" s="97"/>
      <c r="I863" s="97"/>
      <c r="J863" s="97"/>
      <c r="K863" s="97"/>
      <c r="L863" s="97"/>
      <c r="M863" s="97"/>
      <c r="N863" s="97"/>
      <c r="O863" s="97"/>
    </row>
    <row r="864" spans="5:15">
      <c r="E864" s="97"/>
      <c r="F864" s="97"/>
      <c r="G864" s="137"/>
      <c r="H864" s="97"/>
      <c r="I864" s="97"/>
      <c r="J864" s="97"/>
      <c r="K864" s="97"/>
      <c r="L864" s="97"/>
      <c r="M864" s="97"/>
      <c r="N864" s="97"/>
      <c r="O864" s="97"/>
    </row>
    <row r="865" spans="5:15">
      <c r="E865" s="97"/>
      <c r="F865" s="97"/>
      <c r="G865" s="137"/>
      <c r="H865" s="97"/>
      <c r="I865" s="97"/>
      <c r="J865" s="97"/>
      <c r="K865" s="97"/>
      <c r="L865" s="97"/>
      <c r="M865" s="97"/>
      <c r="N865" s="97"/>
      <c r="O865" s="97"/>
    </row>
    <row r="866" spans="5:15">
      <c r="E866" s="97"/>
      <c r="F866" s="97"/>
      <c r="G866" s="137"/>
      <c r="H866" s="97"/>
      <c r="I866" s="97"/>
      <c r="J866" s="97"/>
      <c r="K866" s="97"/>
      <c r="L866" s="97"/>
      <c r="M866" s="97"/>
      <c r="N866" s="97"/>
      <c r="O866" s="97"/>
    </row>
    <row r="867" spans="5:15">
      <c r="E867" s="97"/>
      <c r="F867" s="97"/>
      <c r="G867" s="137"/>
      <c r="H867" s="97"/>
      <c r="I867" s="97"/>
      <c r="J867" s="97"/>
      <c r="K867" s="97"/>
      <c r="L867" s="97"/>
      <c r="M867" s="97"/>
      <c r="N867" s="97"/>
      <c r="O867" s="97"/>
    </row>
    <row r="868" spans="5:15">
      <c r="E868" s="97"/>
      <c r="F868" s="97"/>
      <c r="G868" s="137"/>
      <c r="H868" s="97"/>
      <c r="I868" s="97"/>
      <c r="J868" s="97"/>
      <c r="K868" s="97"/>
      <c r="L868" s="97"/>
      <c r="M868" s="97"/>
      <c r="N868" s="97"/>
      <c r="O868" s="97"/>
    </row>
    <row r="869" spans="5:15">
      <c r="E869" s="97"/>
      <c r="F869" s="97"/>
      <c r="G869" s="137"/>
      <c r="H869" s="97"/>
      <c r="I869" s="97"/>
      <c r="J869" s="97"/>
      <c r="K869" s="97"/>
      <c r="L869" s="97"/>
      <c r="M869" s="97"/>
      <c r="N869" s="97"/>
      <c r="O869" s="97"/>
    </row>
    <row r="870" spans="5:15">
      <c r="E870" s="97"/>
      <c r="F870" s="97"/>
      <c r="G870" s="137"/>
      <c r="H870" s="97"/>
      <c r="I870" s="97"/>
      <c r="J870" s="97"/>
      <c r="K870" s="97"/>
      <c r="L870" s="97"/>
      <c r="M870" s="97"/>
      <c r="N870" s="97"/>
      <c r="O870" s="97"/>
    </row>
    <row r="871" spans="5:15">
      <c r="E871" s="97"/>
      <c r="F871" s="97"/>
      <c r="G871" s="137"/>
      <c r="H871" s="97"/>
      <c r="I871" s="97"/>
      <c r="J871" s="97"/>
      <c r="K871" s="97"/>
      <c r="L871" s="97"/>
      <c r="M871" s="97"/>
      <c r="N871" s="97"/>
      <c r="O871" s="97"/>
    </row>
    <row r="872" spans="5:15">
      <c r="E872" s="97"/>
      <c r="F872" s="97"/>
      <c r="G872" s="137"/>
      <c r="H872" s="97"/>
      <c r="I872" s="97"/>
      <c r="J872" s="97"/>
      <c r="K872" s="97"/>
      <c r="L872" s="97"/>
      <c r="M872" s="97"/>
      <c r="N872" s="97"/>
      <c r="O872" s="97"/>
    </row>
    <row r="873" spans="5:15">
      <c r="E873" s="97"/>
      <c r="F873" s="97"/>
      <c r="G873" s="137"/>
      <c r="H873" s="97"/>
      <c r="I873" s="97"/>
      <c r="J873" s="97"/>
      <c r="K873" s="97"/>
      <c r="L873" s="97"/>
      <c r="M873" s="97"/>
      <c r="N873" s="97"/>
      <c r="O873" s="97"/>
    </row>
    <row r="874" spans="5:15">
      <c r="E874" s="97"/>
      <c r="F874" s="97"/>
      <c r="G874" s="137"/>
      <c r="H874" s="97"/>
      <c r="I874" s="97"/>
      <c r="J874" s="97"/>
      <c r="K874" s="97"/>
      <c r="L874" s="97"/>
      <c r="M874" s="97"/>
      <c r="N874" s="97"/>
      <c r="O874" s="97"/>
    </row>
    <row r="875" spans="5:15">
      <c r="E875" s="97"/>
      <c r="F875" s="97"/>
      <c r="G875" s="137"/>
      <c r="H875" s="97"/>
      <c r="I875" s="97"/>
      <c r="J875" s="97"/>
      <c r="K875" s="97"/>
      <c r="L875" s="97"/>
      <c r="M875" s="97"/>
      <c r="N875" s="97"/>
      <c r="O875" s="97"/>
    </row>
    <row r="876" spans="5:15">
      <c r="E876" s="97"/>
      <c r="F876" s="97"/>
      <c r="G876" s="137"/>
      <c r="H876" s="97"/>
      <c r="I876" s="97"/>
      <c r="J876" s="97"/>
      <c r="K876" s="97"/>
      <c r="L876" s="97"/>
      <c r="M876" s="97"/>
      <c r="N876" s="97"/>
      <c r="O876" s="97"/>
    </row>
    <row r="877" spans="5:15">
      <c r="E877" s="97"/>
      <c r="F877" s="97"/>
      <c r="G877" s="137"/>
      <c r="H877" s="97"/>
      <c r="I877" s="97"/>
      <c r="J877" s="97"/>
      <c r="K877" s="97"/>
      <c r="L877" s="97"/>
      <c r="M877" s="97"/>
      <c r="N877" s="97"/>
      <c r="O877" s="97"/>
    </row>
    <row r="878" spans="5:15">
      <c r="E878" s="97"/>
      <c r="F878" s="97"/>
      <c r="G878" s="137"/>
      <c r="H878" s="97"/>
      <c r="I878" s="97"/>
      <c r="J878" s="97"/>
      <c r="K878" s="97"/>
      <c r="L878" s="97"/>
      <c r="M878" s="97"/>
      <c r="N878" s="97"/>
      <c r="O878" s="97"/>
    </row>
    <row r="879" spans="5:15">
      <c r="E879" s="97"/>
      <c r="F879" s="97"/>
      <c r="G879" s="137"/>
      <c r="H879" s="97"/>
      <c r="I879" s="97"/>
      <c r="J879" s="97"/>
      <c r="K879" s="97"/>
      <c r="L879" s="97"/>
      <c r="M879" s="97"/>
      <c r="N879" s="97"/>
      <c r="O879" s="97"/>
    </row>
    <row r="880" spans="5:15">
      <c r="E880" s="97"/>
      <c r="F880" s="97"/>
      <c r="G880" s="137"/>
      <c r="H880" s="97"/>
      <c r="I880" s="97"/>
      <c r="J880" s="97"/>
      <c r="K880" s="97"/>
      <c r="L880" s="97"/>
      <c r="M880" s="97"/>
      <c r="N880" s="97"/>
      <c r="O880" s="97"/>
    </row>
    <row r="881" spans="5:15">
      <c r="E881" s="97"/>
      <c r="F881" s="97"/>
      <c r="G881" s="137"/>
      <c r="H881" s="97"/>
      <c r="I881" s="97"/>
      <c r="J881" s="97"/>
      <c r="K881" s="97"/>
      <c r="L881" s="97"/>
      <c r="M881" s="97"/>
      <c r="N881" s="97"/>
      <c r="O881" s="97"/>
    </row>
    <row r="882" spans="5:15">
      <c r="E882" s="97"/>
      <c r="F882" s="97"/>
      <c r="G882" s="137"/>
      <c r="H882" s="97"/>
      <c r="I882" s="97"/>
      <c r="J882" s="97"/>
      <c r="K882" s="97"/>
      <c r="L882" s="97"/>
      <c r="M882" s="97"/>
      <c r="N882" s="97"/>
      <c r="O882" s="97"/>
    </row>
    <row r="883" spans="5:15">
      <c r="E883" s="97"/>
      <c r="F883" s="97"/>
      <c r="G883" s="137"/>
      <c r="H883" s="97"/>
      <c r="I883" s="97"/>
      <c r="J883" s="97"/>
      <c r="K883" s="97"/>
      <c r="L883" s="97"/>
      <c r="M883" s="97"/>
      <c r="N883" s="97"/>
      <c r="O883" s="97"/>
    </row>
    <row r="884" spans="5:15">
      <c r="E884" s="97"/>
      <c r="F884" s="97"/>
      <c r="G884" s="137"/>
      <c r="H884" s="97"/>
      <c r="I884" s="97"/>
      <c r="J884" s="97"/>
      <c r="K884" s="97"/>
      <c r="L884" s="97"/>
      <c r="M884" s="97"/>
      <c r="N884" s="97"/>
      <c r="O884" s="97"/>
    </row>
    <row r="885" spans="5:15">
      <c r="E885" s="97"/>
      <c r="F885" s="97"/>
      <c r="G885" s="137"/>
      <c r="H885" s="97"/>
      <c r="I885" s="97"/>
      <c r="J885" s="97"/>
      <c r="K885" s="97"/>
      <c r="L885" s="97"/>
      <c r="M885" s="97"/>
      <c r="N885" s="97"/>
      <c r="O885" s="97"/>
    </row>
    <row r="886" spans="5:15">
      <c r="E886" s="97"/>
      <c r="F886" s="97"/>
      <c r="G886" s="137"/>
      <c r="H886" s="97"/>
      <c r="I886" s="97"/>
      <c r="J886" s="97"/>
      <c r="K886" s="97"/>
      <c r="L886" s="97"/>
      <c r="M886" s="97"/>
      <c r="N886" s="97"/>
      <c r="O886" s="97"/>
    </row>
    <row r="887" spans="5:15">
      <c r="E887" s="97"/>
      <c r="F887" s="97"/>
      <c r="G887" s="137"/>
      <c r="H887" s="97"/>
      <c r="I887" s="97"/>
      <c r="J887" s="97"/>
      <c r="K887" s="97"/>
      <c r="L887" s="97"/>
      <c r="M887" s="97"/>
      <c r="N887" s="97"/>
      <c r="O887" s="97"/>
    </row>
    <row r="888" spans="5:15">
      <c r="E888" s="97"/>
      <c r="F888" s="97"/>
      <c r="G888" s="137"/>
      <c r="H888" s="97"/>
      <c r="I888" s="97"/>
      <c r="J888" s="97"/>
      <c r="K888" s="97"/>
      <c r="L888" s="97"/>
      <c r="M888" s="97"/>
      <c r="N888" s="97"/>
      <c r="O888" s="97"/>
    </row>
    <row r="889" spans="5:15">
      <c r="E889" s="97"/>
      <c r="F889" s="97"/>
      <c r="G889" s="137"/>
      <c r="H889" s="97"/>
      <c r="I889" s="97"/>
      <c r="J889" s="97"/>
      <c r="K889" s="97"/>
      <c r="L889" s="97"/>
      <c r="M889" s="97"/>
      <c r="N889" s="97"/>
      <c r="O889" s="97"/>
    </row>
    <row r="890" spans="5:15">
      <c r="E890" s="97"/>
      <c r="F890" s="97"/>
      <c r="G890" s="137"/>
      <c r="H890" s="97"/>
      <c r="I890" s="97"/>
      <c r="J890" s="97"/>
      <c r="K890" s="97"/>
      <c r="L890" s="97"/>
      <c r="M890" s="97"/>
      <c r="N890" s="97"/>
      <c r="O890" s="97"/>
    </row>
    <row r="891" spans="5:15">
      <c r="E891" s="97"/>
      <c r="F891" s="97"/>
      <c r="G891" s="137"/>
      <c r="H891" s="97"/>
      <c r="I891" s="97"/>
      <c r="J891" s="97"/>
      <c r="K891" s="97"/>
      <c r="L891" s="97"/>
      <c r="M891" s="97"/>
      <c r="N891" s="97"/>
      <c r="O891" s="97"/>
    </row>
    <row r="892" spans="5:15">
      <c r="E892" s="97"/>
      <c r="F892" s="97"/>
      <c r="G892" s="137"/>
      <c r="H892" s="97"/>
      <c r="I892" s="97"/>
      <c r="J892" s="97"/>
      <c r="K892" s="97"/>
      <c r="L892" s="97"/>
      <c r="M892" s="97"/>
      <c r="N892" s="97"/>
      <c r="O892" s="97"/>
    </row>
    <row r="893" spans="5:15">
      <c r="E893" s="97"/>
      <c r="F893" s="97"/>
      <c r="G893" s="137"/>
      <c r="H893" s="97"/>
      <c r="I893" s="97"/>
      <c r="J893" s="97"/>
      <c r="K893" s="97"/>
      <c r="L893" s="97"/>
      <c r="M893" s="97"/>
      <c r="N893" s="97"/>
      <c r="O893" s="97"/>
    </row>
    <row r="894" spans="5:15">
      <c r="E894" s="97"/>
      <c r="F894" s="97"/>
      <c r="G894" s="137"/>
      <c r="H894" s="97"/>
      <c r="I894" s="97"/>
      <c r="J894" s="97"/>
      <c r="K894" s="97"/>
      <c r="L894" s="97"/>
      <c r="M894" s="97"/>
      <c r="N894" s="97"/>
      <c r="O894" s="97"/>
    </row>
    <row r="895" spans="5:15">
      <c r="E895" s="97"/>
      <c r="F895" s="97"/>
      <c r="G895" s="137"/>
      <c r="H895" s="97"/>
      <c r="I895" s="97"/>
      <c r="J895" s="97"/>
      <c r="K895" s="97"/>
      <c r="L895" s="97"/>
      <c r="M895" s="97"/>
      <c r="N895" s="97"/>
      <c r="O895" s="97"/>
    </row>
    <row r="896" spans="5:15">
      <c r="E896" s="97"/>
      <c r="F896" s="97"/>
      <c r="G896" s="137"/>
      <c r="H896" s="97"/>
      <c r="I896" s="97"/>
      <c r="J896" s="97"/>
      <c r="K896" s="97"/>
      <c r="L896" s="97"/>
      <c r="M896" s="97"/>
      <c r="N896" s="97"/>
      <c r="O896" s="97"/>
    </row>
    <row r="897" spans="5:15">
      <c r="E897" s="97"/>
      <c r="F897" s="97"/>
      <c r="G897" s="137"/>
      <c r="H897" s="97"/>
      <c r="I897" s="97"/>
      <c r="J897" s="97"/>
      <c r="K897" s="97"/>
      <c r="L897" s="97"/>
      <c r="M897" s="97"/>
      <c r="N897" s="97"/>
      <c r="O897" s="97"/>
    </row>
    <row r="898" spans="5:15">
      <c r="E898" s="97"/>
      <c r="F898" s="97"/>
      <c r="G898" s="137"/>
      <c r="H898" s="97"/>
      <c r="I898" s="97"/>
      <c r="J898" s="97"/>
      <c r="K898" s="97"/>
      <c r="L898" s="97"/>
      <c r="M898" s="97"/>
      <c r="N898" s="97"/>
      <c r="O898" s="97"/>
    </row>
    <row r="899" spans="5:15">
      <c r="E899" s="97"/>
      <c r="F899" s="97"/>
      <c r="G899" s="137"/>
      <c r="H899" s="97"/>
      <c r="I899" s="97"/>
      <c r="J899" s="97"/>
      <c r="K899" s="97"/>
      <c r="L899" s="97"/>
      <c r="M899" s="97"/>
      <c r="N899" s="97"/>
      <c r="O899" s="97"/>
    </row>
    <row r="900" spans="5:15">
      <c r="E900" s="97"/>
      <c r="F900" s="97"/>
      <c r="G900" s="137"/>
      <c r="H900" s="97"/>
      <c r="I900" s="97"/>
      <c r="J900" s="97"/>
      <c r="K900" s="97"/>
      <c r="L900" s="97"/>
      <c r="M900" s="97"/>
      <c r="N900" s="97"/>
      <c r="O900" s="97"/>
    </row>
    <row r="901" spans="5:15">
      <c r="E901" s="97"/>
      <c r="F901" s="97"/>
      <c r="G901" s="137"/>
      <c r="H901" s="97"/>
      <c r="I901" s="97"/>
      <c r="J901" s="97"/>
      <c r="K901" s="97"/>
      <c r="L901" s="97"/>
      <c r="M901" s="97"/>
      <c r="N901" s="97"/>
      <c r="O901" s="97"/>
    </row>
    <row r="902" spans="5:15">
      <c r="E902" s="97"/>
      <c r="F902" s="97"/>
      <c r="G902" s="137"/>
      <c r="H902" s="97"/>
      <c r="I902" s="97"/>
      <c r="J902" s="97"/>
      <c r="K902" s="97"/>
      <c r="L902" s="97"/>
      <c r="M902" s="97"/>
      <c r="N902" s="97"/>
      <c r="O902" s="97"/>
    </row>
    <row r="903" spans="5:15">
      <c r="E903" s="97"/>
      <c r="F903" s="97"/>
      <c r="G903" s="137"/>
      <c r="H903" s="97"/>
      <c r="I903" s="97"/>
      <c r="J903" s="97"/>
      <c r="K903" s="97"/>
      <c r="L903" s="97"/>
      <c r="M903" s="97"/>
      <c r="N903" s="97"/>
      <c r="O903" s="97"/>
    </row>
    <row r="904" spans="5:15">
      <c r="E904" s="97"/>
      <c r="F904" s="97"/>
      <c r="G904" s="137"/>
      <c r="H904" s="97"/>
      <c r="I904" s="97"/>
      <c r="J904" s="97"/>
      <c r="K904" s="97"/>
      <c r="L904" s="97"/>
      <c r="M904" s="97"/>
      <c r="N904" s="97"/>
      <c r="O904" s="97"/>
    </row>
    <row r="905" spans="5:15">
      <c r="E905" s="97"/>
      <c r="F905" s="97"/>
      <c r="G905" s="137"/>
      <c r="H905" s="97"/>
      <c r="I905" s="97"/>
      <c r="J905" s="97"/>
      <c r="K905" s="97"/>
      <c r="L905" s="97"/>
      <c r="M905" s="97"/>
      <c r="N905" s="97"/>
      <c r="O905" s="97"/>
    </row>
    <row r="906" spans="5:15">
      <c r="E906" s="97"/>
      <c r="F906" s="97"/>
      <c r="G906" s="137"/>
      <c r="H906" s="97"/>
      <c r="I906" s="97"/>
      <c r="J906" s="97"/>
      <c r="K906" s="97"/>
      <c r="L906" s="97"/>
      <c r="M906" s="97"/>
      <c r="N906" s="97"/>
      <c r="O906" s="97"/>
    </row>
    <row r="907" spans="5:15">
      <c r="E907" s="97"/>
      <c r="F907" s="97"/>
      <c r="G907" s="137"/>
      <c r="H907" s="97"/>
      <c r="I907" s="97"/>
      <c r="J907" s="97"/>
      <c r="K907" s="97"/>
      <c r="L907" s="97"/>
      <c r="M907" s="97"/>
      <c r="N907" s="97"/>
      <c r="O907" s="97"/>
    </row>
    <row r="908" spans="5:15">
      <c r="E908" s="97"/>
      <c r="F908" s="97"/>
      <c r="G908" s="137"/>
      <c r="H908" s="97"/>
      <c r="I908" s="97"/>
      <c r="J908" s="97"/>
      <c r="K908" s="97"/>
      <c r="L908" s="97"/>
      <c r="M908" s="97"/>
      <c r="N908" s="97"/>
      <c r="O908" s="97"/>
    </row>
    <row r="909" spans="5:15">
      <c r="E909" s="97"/>
      <c r="F909" s="97"/>
      <c r="G909" s="137"/>
      <c r="H909" s="97"/>
      <c r="I909" s="97"/>
      <c r="J909" s="97"/>
      <c r="K909" s="97"/>
      <c r="L909" s="97"/>
      <c r="M909" s="97"/>
      <c r="N909" s="97"/>
      <c r="O909" s="97"/>
    </row>
    <row r="910" spans="5:15">
      <c r="E910" s="97"/>
      <c r="F910" s="97"/>
      <c r="G910" s="137"/>
      <c r="H910" s="97"/>
      <c r="I910" s="97"/>
      <c r="J910" s="97"/>
      <c r="K910" s="97"/>
      <c r="L910" s="97"/>
      <c r="M910" s="97"/>
      <c r="N910" s="97"/>
      <c r="O910" s="97"/>
    </row>
    <row r="911" spans="5:15">
      <c r="E911" s="97"/>
      <c r="F911" s="97"/>
      <c r="G911" s="137"/>
      <c r="H911" s="97"/>
      <c r="I911" s="97"/>
      <c r="J911" s="97"/>
      <c r="K911" s="97"/>
      <c r="L911" s="97"/>
      <c r="M911" s="97"/>
      <c r="N911" s="97"/>
      <c r="O911" s="97"/>
    </row>
    <row r="912" spans="5:15">
      <c r="E912" s="97"/>
      <c r="F912" s="97"/>
      <c r="G912" s="137"/>
      <c r="H912" s="97"/>
      <c r="I912" s="97"/>
      <c r="J912" s="97"/>
      <c r="K912" s="97"/>
      <c r="L912" s="97"/>
      <c r="M912" s="97"/>
      <c r="N912" s="97"/>
      <c r="O912" s="97"/>
    </row>
    <row r="913" spans="5:15">
      <c r="E913" s="97"/>
      <c r="F913" s="97"/>
      <c r="G913" s="137"/>
      <c r="H913" s="97"/>
      <c r="I913" s="97"/>
      <c r="J913" s="97"/>
      <c r="K913" s="97"/>
      <c r="L913" s="97"/>
      <c r="M913" s="97"/>
      <c r="N913" s="97"/>
      <c r="O913" s="97"/>
    </row>
    <row r="914" spans="5:15">
      <c r="E914" s="97"/>
      <c r="F914" s="97"/>
      <c r="G914" s="137"/>
      <c r="H914" s="97"/>
      <c r="I914" s="97"/>
      <c r="J914" s="97"/>
      <c r="K914" s="97"/>
      <c r="L914" s="97"/>
      <c r="M914" s="97"/>
      <c r="N914" s="97"/>
      <c r="O914" s="97"/>
    </row>
    <row r="915" spans="5:15">
      <c r="E915" s="97"/>
      <c r="F915" s="97"/>
      <c r="G915" s="137"/>
      <c r="H915" s="97"/>
      <c r="I915" s="97"/>
      <c r="J915" s="97"/>
      <c r="K915" s="97"/>
      <c r="L915" s="97"/>
      <c r="M915" s="97"/>
      <c r="N915" s="97"/>
      <c r="O915" s="97"/>
    </row>
    <row r="916" spans="5:15">
      <c r="E916" s="97"/>
      <c r="F916" s="97"/>
      <c r="G916" s="137"/>
      <c r="H916" s="97"/>
      <c r="I916" s="97"/>
      <c r="J916" s="97"/>
      <c r="K916" s="97"/>
      <c r="L916" s="97"/>
      <c r="M916" s="97"/>
      <c r="N916" s="97"/>
      <c r="O916" s="97"/>
    </row>
    <row r="917" spans="5:15">
      <c r="E917" s="97"/>
      <c r="F917" s="97"/>
      <c r="G917" s="137"/>
      <c r="H917" s="97"/>
      <c r="I917" s="97"/>
      <c r="J917" s="97"/>
      <c r="K917" s="97"/>
      <c r="L917" s="97"/>
      <c r="M917" s="97"/>
      <c r="N917" s="97"/>
      <c r="O917" s="97"/>
    </row>
    <row r="918" spans="5:15">
      <c r="E918" s="97"/>
      <c r="F918" s="97"/>
      <c r="G918" s="137"/>
      <c r="H918" s="97"/>
      <c r="I918" s="97"/>
      <c r="J918" s="97"/>
      <c r="K918" s="97"/>
      <c r="L918" s="97"/>
      <c r="M918" s="97"/>
      <c r="N918" s="97"/>
      <c r="O918" s="97"/>
    </row>
    <row r="919" spans="5:15">
      <c r="E919" s="97"/>
      <c r="F919" s="97"/>
      <c r="G919" s="137"/>
      <c r="H919" s="97"/>
      <c r="I919" s="97"/>
      <c r="J919" s="97"/>
      <c r="K919" s="97"/>
      <c r="L919" s="97"/>
      <c r="M919" s="97"/>
      <c r="N919" s="97"/>
      <c r="O919" s="97"/>
    </row>
    <row r="920" spans="5:15">
      <c r="E920" s="97"/>
      <c r="F920" s="97"/>
      <c r="G920" s="137"/>
      <c r="H920" s="97"/>
      <c r="I920" s="97"/>
      <c r="J920" s="97"/>
      <c r="K920" s="97"/>
      <c r="L920" s="97"/>
      <c r="M920" s="97"/>
      <c r="N920" s="97"/>
      <c r="O920" s="97"/>
    </row>
    <row r="921" spans="5:15">
      <c r="E921" s="97"/>
      <c r="F921" s="97"/>
      <c r="G921" s="137"/>
      <c r="H921" s="97"/>
      <c r="I921" s="97"/>
      <c r="J921" s="97"/>
      <c r="K921" s="97"/>
      <c r="L921" s="97"/>
      <c r="M921" s="97"/>
      <c r="N921" s="97"/>
      <c r="O921" s="97"/>
    </row>
    <row r="922" spans="5:15">
      <c r="E922" s="97"/>
      <c r="F922" s="97"/>
      <c r="G922" s="137"/>
      <c r="H922" s="97"/>
      <c r="I922" s="97"/>
      <c r="J922" s="97"/>
      <c r="K922" s="97"/>
      <c r="L922" s="97"/>
      <c r="M922" s="97"/>
      <c r="N922" s="97"/>
      <c r="O922" s="97"/>
    </row>
    <row r="923" spans="5:15">
      <c r="E923" s="97"/>
      <c r="F923" s="97"/>
      <c r="G923" s="137"/>
      <c r="H923" s="97"/>
      <c r="I923" s="97"/>
      <c r="J923" s="97"/>
      <c r="K923" s="97"/>
      <c r="L923" s="97"/>
      <c r="M923" s="97"/>
      <c r="N923" s="97"/>
      <c r="O923" s="97"/>
    </row>
    <row r="924" spans="5:15">
      <c r="E924" s="97"/>
      <c r="F924" s="97"/>
      <c r="G924" s="137"/>
      <c r="H924" s="97"/>
      <c r="I924" s="97"/>
      <c r="J924" s="97"/>
      <c r="K924" s="97"/>
      <c r="L924" s="97"/>
      <c r="M924" s="97"/>
      <c r="N924" s="97"/>
      <c r="O924" s="97"/>
    </row>
    <row r="925" spans="5:15">
      <c r="E925" s="97"/>
      <c r="F925" s="97"/>
      <c r="G925" s="137"/>
      <c r="H925" s="97"/>
      <c r="I925" s="97"/>
      <c r="J925" s="97"/>
      <c r="K925" s="97"/>
      <c r="L925" s="97"/>
      <c r="M925" s="97"/>
      <c r="N925" s="97"/>
      <c r="O925" s="97"/>
    </row>
    <row r="926" spans="5:15">
      <c r="E926" s="97"/>
      <c r="F926" s="97"/>
      <c r="G926" s="137"/>
      <c r="H926" s="97"/>
      <c r="I926" s="97"/>
      <c r="J926" s="97"/>
      <c r="K926" s="97"/>
      <c r="L926" s="97"/>
      <c r="M926" s="97"/>
      <c r="N926" s="97"/>
      <c r="O926" s="97"/>
    </row>
    <row r="927" spans="5:15">
      <c r="E927" s="97"/>
      <c r="F927" s="97"/>
      <c r="G927" s="137"/>
      <c r="H927" s="97"/>
      <c r="I927" s="97"/>
      <c r="J927" s="97"/>
      <c r="K927" s="97"/>
      <c r="L927" s="97"/>
      <c r="M927" s="97"/>
      <c r="N927" s="97"/>
      <c r="O927" s="97"/>
    </row>
    <row r="928" spans="5:15">
      <c r="E928" s="97"/>
      <c r="F928" s="97"/>
      <c r="G928" s="137"/>
      <c r="H928" s="97"/>
      <c r="I928" s="97"/>
      <c r="J928" s="97"/>
      <c r="K928" s="97"/>
      <c r="L928" s="97"/>
      <c r="M928" s="97"/>
      <c r="N928" s="97"/>
      <c r="O928" s="97"/>
    </row>
    <row r="929" spans="5:15">
      <c r="E929" s="97"/>
      <c r="F929" s="97"/>
      <c r="G929" s="137"/>
      <c r="H929" s="97"/>
      <c r="I929" s="97"/>
      <c r="J929" s="97"/>
      <c r="K929" s="97"/>
      <c r="L929" s="97"/>
      <c r="M929" s="97"/>
      <c r="N929" s="97"/>
      <c r="O929" s="97"/>
    </row>
    <row r="930" spans="5:15">
      <c r="E930" s="97"/>
      <c r="F930" s="97"/>
      <c r="G930" s="137"/>
      <c r="H930" s="97"/>
      <c r="I930" s="97"/>
      <c r="J930" s="97"/>
      <c r="K930" s="97"/>
      <c r="L930" s="97"/>
      <c r="M930" s="97"/>
      <c r="N930" s="97"/>
      <c r="O930" s="97"/>
    </row>
    <row r="931" spans="5:15">
      <c r="E931" s="97"/>
      <c r="F931" s="97"/>
      <c r="G931" s="137"/>
      <c r="H931" s="97"/>
      <c r="I931" s="97"/>
      <c r="J931" s="97"/>
      <c r="K931" s="97"/>
      <c r="L931" s="97"/>
      <c r="M931" s="97"/>
      <c r="N931" s="97"/>
      <c r="O931" s="97"/>
    </row>
    <row r="932" spans="5:15">
      <c r="E932" s="97"/>
      <c r="F932" s="97"/>
      <c r="G932" s="137"/>
      <c r="H932" s="97"/>
      <c r="I932" s="97"/>
      <c r="J932" s="97"/>
      <c r="K932" s="97"/>
      <c r="L932" s="97"/>
      <c r="M932" s="97"/>
      <c r="N932" s="97"/>
      <c r="O932" s="97"/>
    </row>
    <row r="933" spans="5:15">
      <c r="E933" s="97"/>
      <c r="F933" s="97"/>
      <c r="G933" s="137"/>
      <c r="H933" s="97"/>
      <c r="I933" s="97"/>
      <c r="J933" s="97"/>
      <c r="K933" s="97"/>
      <c r="L933" s="97"/>
      <c r="M933" s="97"/>
      <c r="N933" s="97"/>
      <c r="O933" s="97"/>
    </row>
    <row r="934" spans="5:15">
      <c r="E934" s="97"/>
      <c r="F934" s="97"/>
      <c r="G934" s="137"/>
      <c r="H934" s="97"/>
      <c r="I934" s="97"/>
      <c r="J934" s="97"/>
      <c r="K934" s="97"/>
      <c r="L934" s="97"/>
      <c r="M934" s="97"/>
      <c r="N934" s="97"/>
      <c r="O934" s="97"/>
    </row>
    <row r="935" spans="5:15">
      <c r="E935" s="97"/>
      <c r="F935" s="97"/>
      <c r="G935" s="137"/>
      <c r="H935" s="97"/>
      <c r="I935" s="97"/>
      <c r="J935" s="97"/>
      <c r="K935" s="97"/>
      <c r="L935" s="97"/>
      <c r="M935" s="97"/>
      <c r="N935" s="97"/>
      <c r="O935" s="97"/>
    </row>
    <row r="936" spans="5:15">
      <c r="E936" s="97"/>
      <c r="F936" s="97"/>
      <c r="G936" s="137"/>
      <c r="H936" s="97"/>
      <c r="I936" s="97"/>
      <c r="J936" s="97"/>
      <c r="K936" s="97"/>
      <c r="L936" s="97"/>
      <c r="M936" s="97"/>
      <c r="N936" s="97"/>
      <c r="O936" s="97"/>
    </row>
    <row r="937" spans="5:15">
      <c r="E937" s="97"/>
      <c r="F937" s="97"/>
      <c r="G937" s="137"/>
      <c r="H937" s="97"/>
      <c r="I937" s="97"/>
      <c r="J937" s="97"/>
      <c r="K937" s="97"/>
      <c r="L937" s="97"/>
      <c r="M937" s="97"/>
      <c r="N937" s="97"/>
      <c r="O937" s="97"/>
    </row>
    <row r="938" spans="5:15">
      <c r="E938" s="97"/>
      <c r="F938" s="97"/>
      <c r="G938" s="137"/>
      <c r="H938" s="97"/>
      <c r="I938" s="97"/>
      <c r="J938" s="97"/>
      <c r="K938" s="97"/>
      <c r="L938" s="97"/>
      <c r="M938" s="97"/>
      <c r="N938" s="97"/>
      <c r="O938" s="97"/>
    </row>
    <row r="939" spans="5:15">
      <c r="E939" s="97"/>
      <c r="F939" s="97"/>
      <c r="G939" s="137"/>
      <c r="H939" s="97"/>
      <c r="I939" s="97"/>
      <c r="J939" s="97"/>
      <c r="K939" s="97"/>
      <c r="L939" s="97"/>
      <c r="M939" s="97"/>
      <c r="N939" s="97"/>
      <c r="O939" s="97"/>
    </row>
    <row r="940" spans="5:15">
      <c r="E940" s="97"/>
      <c r="F940" s="97"/>
      <c r="G940" s="137"/>
      <c r="H940" s="97"/>
      <c r="I940" s="97"/>
      <c r="J940" s="97"/>
      <c r="K940" s="97"/>
      <c r="L940" s="97"/>
      <c r="M940" s="97"/>
      <c r="N940" s="97"/>
      <c r="O940" s="97"/>
    </row>
    <row r="941" spans="5:15">
      <c r="E941" s="97"/>
      <c r="F941" s="97"/>
      <c r="G941" s="137"/>
      <c r="H941" s="97"/>
      <c r="I941" s="97"/>
      <c r="J941" s="97"/>
      <c r="K941" s="97"/>
      <c r="L941" s="97"/>
      <c r="M941" s="97"/>
      <c r="N941" s="97"/>
      <c r="O941" s="97"/>
    </row>
    <row r="942" spans="5:15">
      <c r="E942" s="97"/>
      <c r="F942" s="97"/>
      <c r="G942" s="137"/>
      <c r="H942" s="97"/>
      <c r="I942" s="97"/>
      <c r="J942" s="97"/>
      <c r="K942" s="97"/>
      <c r="L942" s="97"/>
      <c r="M942" s="97"/>
      <c r="N942" s="97"/>
      <c r="O942" s="97"/>
    </row>
    <row r="943" spans="5:15">
      <c r="E943" s="97"/>
      <c r="F943" s="97"/>
      <c r="G943" s="137"/>
      <c r="H943" s="97"/>
      <c r="I943" s="97"/>
      <c r="J943" s="97"/>
      <c r="K943" s="97"/>
      <c r="L943" s="97"/>
      <c r="M943" s="97"/>
      <c r="N943" s="97"/>
      <c r="O943" s="97"/>
    </row>
    <row r="944" spans="5:15">
      <c r="E944" s="97"/>
      <c r="F944" s="97"/>
      <c r="G944" s="137"/>
      <c r="H944" s="97"/>
      <c r="I944" s="97"/>
      <c r="J944" s="97"/>
      <c r="K944" s="97"/>
      <c r="L944" s="97"/>
      <c r="M944" s="97"/>
      <c r="N944" s="97"/>
      <c r="O944" s="97"/>
    </row>
    <row r="945" spans="5:15">
      <c r="E945" s="97"/>
      <c r="F945" s="97"/>
      <c r="G945" s="137"/>
      <c r="H945" s="97"/>
      <c r="I945" s="97"/>
      <c r="J945" s="97"/>
      <c r="K945" s="97"/>
      <c r="L945" s="97"/>
      <c r="M945" s="97"/>
      <c r="N945" s="97"/>
      <c r="O945" s="97"/>
    </row>
    <row r="946" spans="5:15">
      <c r="E946" s="97"/>
      <c r="F946" s="97"/>
      <c r="G946" s="137"/>
      <c r="H946" s="97"/>
      <c r="I946" s="97"/>
      <c r="J946" s="97"/>
      <c r="K946" s="97"/>
      <c r="L946" s="97"/>
      <c r="M946" s="97"/>
      <c r="N946" s="97"/>
      <c r="O946" s="97"/>
    </row>
    <row r="947" spans="5:15">
      <c r="E947" s="97"/>
      <c r="F947" s="97"/>
      <c r="G947" s="137"/>
      <c r="H947" s="97"/>
      <c r="I947" s="97"/>
      <c r="J947" s="97"/>
      <c r="K947" s="97"/>
      <c r="L947" s="97"/>
      <c r="M947" s="97"/>
      <c r="N947" s="97"/>
      <c r="O947" s="97"/>
    </row>
    <row r="948" spans="5:15">
      <c r="E948" s="97"/>
      <c r="F948" s="97"/>
      <c r="G948" s="137"/>
      <c r="H948" s="97"/>
      <c r="I948" s="97"/>
      <c r="J948" s="97"/>
      <c r="K948" s="97"/>
      <c r="L948" s="97"/>
      <c r="M948" s="97"/>
      <c r="N948" s="97"/>
      <c r="O948" s="97"/>
    </row>
    <row r="949" spans="5:15">
      <c r="E949" s="97"/>
      <c r="F949" s="97"/>
      <c r="G949" s="137"/>
      <c r="H949" s="97"/>
      <c r="I949" s="97"/>
      <c r="J949" s="97"/>
      <c r="K949" s="97"/>
      <c r="L949" s="97"/>
      <c r="M949" s="97"/>
      <c r="N949" s="97"/>
      <c r="O949" s="97"/>
    </row>
    <row r="950" spans="5:15">
      <c r="E950" s="97"/>
      <c r="F950" s="97"/>
      <c r="G950" s="137"/>
      <c r="H950" s="97"/>
      <c r="I950" s="97"/>
      <c r="J950" s="97"/>
      <c r="K950" s="97"/>
      <c r="L950" s="97"/>
      <c r="M950" s="97"/>
      <c r="N950" s="97"/>
      <c r="O950" s="97"/>
    </row>
    <row r="951" spans="5:15">
      <c r="E951" s="97"/>
      <c r="F951" s="97"/>
      <c r="G951" s="137"/>
      <c r="H951" s="97"/>
      <c r="I951" s="97"/>
      <c r="J951" s="97"/>
      <c r="K951" s="97"/>
      <c r="L951" s="97"/>
      <c r="M951" s="97"/>
      <c r="N951" s="97"/>
      <c r="O951" s="97"/>
    </row>
    <row r="952" spans="5:15">
      <c r="E952" s="97"/>
      <c r="F952" s="97"/>
      <c r="G952" s="137"/>
      <c r="H952" s="97"/>
      <c r="I952" s="97"/>
      <c r="J952" s="97"/>
      <c r="K952" s="97"/>
      <c r="L952" s="97"/>
      <c r="M952" s="97"/>
      <c r="N952" s="97"/>
      <c r="O952" s="97"/>
    </row>
    <row r="953" spans="5:15">
      <c r="E953" s="97"/>
      <c r="F953" s="97"/>
      <c r="G953" s="137"/>
      <c r="H953" s="97"/>
      <c r="I953" s="97"/>
      <c r="J953" s="97"/>
      <c r="K953" s="97"/>
      <c r="L953" s="97"/>
      <c r="M953" s="97"/>
      <c r="N953" s="97"/>
      <c r="O953" s="97"/>
    </row>
    <row r="954" spans="5:15">
      <c r="E954" s="97"/>
      <c r="F954" s="97"/>
      <c r="G954" s="137"/>
      <c r="H954" s="97"/>
      <c r="I954" s="97"/>
      <c r="J954" s="97"/>
      <c r="K954" s="97"/>
      <c r="L954" s="97"/>
      <c r="M954" s="97"/>
      <c r="N954" s="97"/>
      <c r="O954" s="97"/>
    </row>
    <row r="955" spans="5:15">
      <c r="E955" s="97"/>
      <c r="F955" s="97"/>
      <c r="G955" s="137"/>
      <c r="H955" s="97"/>
      <c r="I955" s="97"/>
      <c r="J955" s="97"/>
      <c r="K955" s="97"/>
      <c r="L955" s="97"/>
      <c r="M955" s="97"/>
      <c r="N955" s="97"/>
      <c r="O955" s="97"/>
    </row>
    <row r="956" spans="5:15">
      <c r="E956" s="97"/>
      <c r="F956" s="97"/>
      <c r="G956" s="137"/>
      <c r="H956" s="97"/>
      <c r="I956" s="97"/>
      <c r="J956" s="97"/>
      <c r="K956" s="97"/>
      <c r="L956" s="97"/>
      <c r="M956" s="97"/>
      <c r="N956" s="97"/>
      <c r="O956" s="97"/>
    </row>
    <row r="957" spans="5:15">
      <c r="E957" s="97"/>
      <c r="F957" s="97"/>
      <c r="G957" s="137"/>
      <c r="H957" s="97"/>
      <c r="I957" s="97"/>
      <c r="J957" s="97"/>
      <c r="K957" s="97"/>
      <c r="L957" s="97"/>
      <c r="M957" s="97"/>
      <c r="N957" s="97"/>
      <c r="O957" s="97"/>
    </row>
    <row r="958" spans="5:15">
      <c r="E958" s="97"/>
      <c r="F958" s="97"/>
      <c r="G958" s="137"/>
      <c r="H958" s="97"/>
      <c r="I958" s="97"/>
      <c r="J958" s="97"/>
      <c r="K958" s="97"/>
      <c r="L958" s="97"/>
      <c r="M958" s="97"/>
      <c r="N958" s="97"/>
      <c r="O958" s="97"/>
    </row>
    <row r="959" spans="5:15">
      <c r="E959" s="97"/>
      <c r="F959" s="97"/>
      <c r="G959" s="137"/>
      <c r="H959" s="97"/>
      <c r="I959" s="97"/>
      <c r="J959" s="97"/>
      <c r="K959" s="97"/>
      <c r="L959" s="97"/>
      <c r="M959" s="97"/>
      <c r="N959" s="97"/>
      <c r="O959" s="97"/>
    </row>
    <row r="960" spans="5:15">
      <c r="E960" s="97"/>
      <c r="F960" s="97"/>
      <c r="G960" s="137"/>
      <c r="H960" s="97"/>
      <c r="I960" s="97"/>
      <c r="J960" s="97"/>
      <c r="K960" s="97"/>
      <c r="L960" s="97"/>
      <c r="M960" s="97"/>
      <c r="N960" s="97"/>
      <c r="O960" s="97"/>
    </row>
    <row r="961" spans="5:15">
      <c r="E961" s="97"/>
      <c r="F961" s="97"/>
      <c r="G961" s="137"/>
      <c r="H961" s="97"/>
      <c r="I961" s="97"/>
      <c r="J961" s="97"/>
      <c r="K961" s="97"/>
      <c r="L961" s="97"/>
      <c r="M961" s="97"/>
      <c r="N961" s="97"/>
      <c r="O961" s="97"/>
    </row>
    <row r="962" spans="5:15">
      <c r="E962" s="97"/>
      <c r="F962" s="97"/>
      <c r="G962" s="137"/>
      <c r="H962" s="97"/>
      <c r="I962" s="97"/>
      <c r="J962" s="97"/>
      <c r="K962" s="97"/>
      <c r="L962" s="97"/>
      <c r="M962" s="97"/>
      <c r="N962" s="97"/>
      <c r="O962" s="97"/>
    </row>
    <row r="963" spans="5:15">
      <c r="E963" s="97"/>
      <c r="F963" s="97"/>
      <c r="G963" s="137"/>
      <c r="H963" s="97"/>
      <c r="I963" s="97"/>
      <c r="J963" s="97"/>
      <c r="K963" s="97"/>
      <c r="L963" s="97"/>
      <c r="M963" s="97"/>
      <c r="N963" s="97"/>
      <c r="O963" s="97"/>
    </row>
    <row r="964" spans="5:15">
      <c r="E964" s="97"/>
      <c r="F964" s="97"/>
      <c r="G964" s="137"/>
      <c r="H964" s="97"/>
      <c r="I964" s="97"/>
      <c r="J964" s="97"/>
      <c r="K964" s="97"/>
      <c r="L964" s="97"/>
      <c r="M964" s="97"/>
      <c r="N964" s="97"/>
      <c r="O964" s="97"/>
    </row>
    <row r="965" spans="5:15">
      <c r="E965" s="97"/>
      <c r="F965" s="97"/>
      <c r="G965" s="137"/>
      <c r="H965" s="97"/>
      <c r="I965" s="97"/>
      <c r="J965" s="97"/>
      <c r="K965" s="97"/>
      <c r="L965" s="97"/>
      <c r="M965" s="97"/>
      <c r="N965" s="97"/>
      <c r="O965" s="97"/>
    </row>
    <row r="966" spans="5:15">
      <c r="E966" s="97"/>
      <c r="F966" s="97"/>
      <c r="G966" s="137"/>
      <c r="H966" s="97"/>
      <c r="I966" s="97"/>
      <c r="J966" s="97"/>
      <c r="K966" s="97"/>
      <c r="L966" s="97"/>
      <c r="M966" s="97"/>
      <c r="N966" s="97"/>
      <c r="O966" s="97"/>
    </row>
    <row r="967" spans="5:15">
      <c r="E967" s="97"/>
      <c r="F967" s="97"/>
      <c r="G967" s="137"/>
      <c r="H967" s="97"/>
      <c r="I967" s="97"/>
      <c r="J967" s="97"/>
      <c r="K967" s="97"/>
      <c r="L967" s="97"/>
      <c r="M967" s="97"/>
      <c r="N967" s="97"/>
      <c r="O967" s="97"/>
    </row>
    <row r="968" spans="5:15">
      <c r="E968" s="97"/>
      <c r="F968" s="97"/>
      <c r="G968" s="137"/>
      <c r="H968" s="97"/>
      <c r="I968" s="97"/>
      <c r="J968" s="97"/>
      <c r="K968" s="97"/>
      <c r="L968" s="97"/>
      <c r="M968" s="97"/>
      <c r="N968" s="97"/>
      <c r="O968" s="97"/>
    </row>
    <row r="969" spans="5:15">
      <c r="E969" s="97"/>
      <c r="F969" s="97"/>
      <c r="G969" s="137"/>
      <c r="H969" s="97"/>
      <c r="I969" s="97"/>
      <c r="J969" s="97"/>
      <c r="K969" s="97"/>
      <c r="L969" s="97"/>
      <c r="M969" s="97"/>
      <c r="N969" s="97"/>
      <c r="O969" s="97"/>
    </row>
    <row r="970" spans="5:15">
      <c r="E970" s="97"/>
      <c r="F970" s="97"/>
      <c r="G970" s="137"/>
      <c r="H970" s="97"/>
      <c r="I970" s="97"/>
      <c r="J970" s="97"/>
      <c r="K970" s="97"/>
      <c r="L970" s="97"/>
      <c r="M970" s="97"/>
      <c r="N970" s="97"/>
      <c r="O970" s="97"/>
    </row>
    <row r="971" spans="5:15">
      <c r="E971" s="97"/>
      <c r="F971" s="97"/>
      <c r="G971" s="137"/>
      <c r="H971" s="97"/>
      <c r="I971" s="97"/>
      <c r="J971" s="97"/>
      <c r="K971" s="97"/>
      <c r="L971" s="97"/>
      <c r="M971" s="97"/>
      <c r="N971" s="97"/>
      <c r="O971" s="97"/>
    </row>
    <row r="972" spans="5:15">
      <c r="E972" s="97"/>
      <c r="F972" s="97"/>
      <c r="G972" s="137"/>
      <c r="H972" s="97"/>
      <c r="I972" s="97"/>
      <c r="J972" s="97"/>
      <c r="K972" s="97"/>
      <c r="L972" s="97"/>
      <c r="M972" s="97"/>
      <c r="N972" s="97"/>
      <c r="O972" s="97"/>
    </row>
    <row r="973" spans="5:15">
      <c r="E973" s="97"/>
      <c r="F973" s="97"/>
      <c r="G973" s="137"/>
      <c r="H973" s="97"/>
      <c r="I973" s="97"/>
      <c r="J973" s="97"/>
      <c r="K973" s="97"/>
      <c r="L973" s="97"/>
      <c r="M973" s="97"/>
      <c r="N973" s="97"/>
      <c r="O973" s="97"/>
    </row>
    <row r="974" spans="5:15">
      <c r="E974" s="97"/>
      <c r="F974" s="97"/>
      <c r="G974" s="137"/>
      <c r="H974" s="97"/>
      <c r="I974" s="97"/>
      <c r="J974" s="97"/>
      <c r="K974" s="97"/>
      <c r="L974" s="97"/>
      <c r="M974" s="97"/>
      <c r="N974" s="97"/>
      <c r="O974" s="97"/>
    </row>
    <row r="975" spans="5:15">
      <c r="E975" s="97"/>
      <c r="F975" s="97"/>
      <c r="G975" s="137"/>
      <c r="H975" s="97"/>
      <c r="I975" s="97"/>
      <c r="J975" s="97"/>
      <c r="K975" s="97"/>
      <c r="L975" s="97"/>
      <c r="M975" s="97"/>
      <c r="N975" s="97"/>
      <c r="O975" s="97"/>
    </row>
    <row r="976" spans="5:15">
      <c r="E976" s="97"/>
      <c r="F976" s="97"/>
      <c r="G976" s="137"/>
      <c r="H976" s="97"/>
      <c r="I976" s="97"/>
      <c r="J976" s="97"/>
      <c r="K976" s="97"/>
      <c r="L976" s="97"/>
      <c r="M976" s="97"/>
      <c r="N976" s="97"/>
      <c r="O976" s="97"/>
    </row>
    <row r="977" spans="5:15">
      <c r="E977" s="97"/>
      <c r="F977" s="97"/>
      <c r="G977" s="137"/>
      <c r="H977" s="97"/>
      <c r="I977" s="97"/>
      <c r="J977" s="97"/>
      <c r="K977" s="97"/>
      <c r="L977" s="97"/>
      <c r="M977" s="97"/>
      <c r="N977" s="97"/>
      <c r="O977" s="97"/>
    </row>
    <row r="978" spans="5:15">
      <c r="E978" s="97"/>
      <c r="F978" s="97"/>
      <c r="G978" s="137"/>
      <c r="H978" s="97"/>
      <c r="I978" s="97"/>
      <c r="J978" s="97"/>
      <c r="K978" s="97"/>
      <c r="L978" s="97"/>
      <c r="M978" s="97"/>
      <c r="N978" s="97"/>
      <c r="O978" s="97"/>
    </row>
    <row r="979" spans="5:15">
      <c r="E979" s="97"/>
      <c r="F979" s="97"/>
      <c r="G979" s="137"/>
      <c r="H979" s="97"/>
      <c r="I979" s="97"/>
      <c r="J979" s="97"/>
      <c r="K979" s="97"/>
      <c r="L979" s="97"/>
      <c r="M979" s="97"/>
      <c r="N979" s="97"/>
      <c r="O979" s="97"/>
    </row>
    <row r="980" spans="5:15">
      <c r="E980" s="97"/>
      <c r="F980" s="97"/>
      <c r="G980" s="137"/>
      <c r="H980" s="97"/>
      <c r="I980" s="97"/>
      <c r="J980" s="97"/>
      <c r="K980" s="97"/>
      <c r="L980" s="97"/>
      <c r="M980" s="97"/>
      <c r="N980" s="97"/>
      <c r="O980" s="97"/>
    </row>
    <row r="981" spans="5:15">
      <c r="E981" s="97"/>
      <c r="F981" s="97"/>
      <c r="G981" s="137"/>
      <c r="H981" s="97"/>
      <c r="I981" s="97"/>
      <c r="J981" s="97"/>
      <c r="K981" s="97"/>
      <c r="L981" s="97"/>
      <c r="M981" s="97"/>
      <c r="N981" s="97"/>
      <c r="O981" s="97"/>
    </row>
    <row r="982" spans="5:15">
      <c r="E982" s="97"/>
      <c r="F982" s="97"/>
      <c r="G982" s="137"/>
      <c r="H982" s="97"/>
      <c r="I982" s="97"/>
      <c r="J982" s="97"/>
      <c r="K982" s="97"/>
      <c r="L982" s="97"/>
      <c r="M982" s="97"/>
      <c r="N982" s="97"/>
      <c r="O982" s="97"/>
    </row>
    <row r="983" spans="5:15">
      <c r="E983" s="97"/>
      <c r="F983" s="97"/>
      <c r="G983" s="137"/>
      <c r="H983" s="97"/>
      <c r="I983" s="97"/>
      <c r="J983" s="97"/>
      <c r="K983" s="97"/>
      <c r="L983" s="97"/>
      <c r="M983" s="97"/>
      <c r="N983" s="97"/>
      <c r="O983" s="97"/>
    </row>
    <row r="984" spans="5:15">
      <c r="E984" s="97"/>
      <c r="F984" s="97"/>
      <c r="G984" s="137"/>
      <c r="H984" s="97"/>
      <c r="I984" s="97"/>
      <c r="J984" s="97"/>
      <c r="K984" s="97"/>
      <c r="L984" s="97"/>
      <c r="M984" s="97"/>
      <c r="N984" s="97"/>
      <c r="O984" s="97"/>
    </row>
    <row r="985" spans="5:15">
      <c r="E985" s="97"/>
      <c r="F985" s="97"/>
      <c r="G985" s="137"/>
      <c r="H985" s="97"/>
      <c r="I985" s="97"/>
      <c r="J985" s="97"/>
      <c r="K985" s="97"/>
      <c r="L985" s="97"/>
      <c r="M985" s="97"/>
      <c r="N985" s="97"/>
      <c r="O985" s="97"/>
    </row>
    <row r="986" spans="5:15">
      <c r="E986" s="97"/>
      <c r="F986" s="97"/>
      <c r="G986" s="137"/>
      <c r="H986" s="97"/>
      <c r="I986" s="97"/>
      <c r="J986" s="97"/>
      <c r="K986" s="97"/>
      <c r="L986" s="97"/>
      <c r="M986" s="97"/>
      <c r="N986" s="97"/>
      <c r="O986" s="97"/>
    </row>
    <row r="987" spans="5:15">
      <c r="E987" s="97"/>
      <c r="F987" s="97"/>
      <c r="G987" s="137"/>
      <c r="H987" s="97"/>
      <c r="I987" s="97"/>
      <c r="J987" s="97"/>
      <c r="K987" s="97"/>
      <c r="L987" s="97"/>
      <c r="M987" s="97"/>
      <c r="N987" s="97"/>
      <c r="O987" s="97"/>
    </row>
    <row r="988" spans="5:15">
      <c r="E988" s="97"/>
      <c r="F988" s="97"/>
      <c r="G988" s="137"/>
      <c r="H988" s="97"/>
      <c r="I988" s="97"/>
      <c r="J988" s="97"/>
      <c r="K988" s="97"/>
      <c r="L988" s="97"/>
      <c r="M988" s="97"/>
      <c r="N988" s="97"/>
      <c r="O988" s="97"/>
    </row>
    <row r="989" spans="5:15">
      <c r="E989" s="97"/>
      <c r="F989" s="97"/>
      <c r="G989" s="137"/>
      <c r="H989" s="97"/>
      <c r="I989" s="97"/>
      <c r="J989" s="97"/>
      <c r="K989" s="97"/>
      <c r="L989" s="97"/>
      <c r="M989" s="97"/>
      <c r="N989" s="97"/>
      <c r="O989" s="97"/>
    </row>
    <row r="990" spans="5:15">
      <c r="E990" s="97"/>
      <c r="F990" s="97"/>
      <c r="G990" s="137"/>
      <c r="H990" s="97"/>
      <c r="I990" s="97"/>
      <c r="J990" s="97"/>
      <c r="K990" s="97"/>
      <c r="L990" s="97"/>
      <c r="M990" s="97"/>
      <c r="N990" s="97"/>
      <c r="O990" s="97"/>
    </row>
    <row r="991" spans="5:15">
      <c r="E991" s="97"/>
      <c r="F991" s="97"/>
      <c r="G991" s="137"/>
      <c r="H991" s="97"/>
      <c r="I991" s="97"/>
      <c r="J991" s="97"/>
      <c r="K991" s="97"/>
      <c r="L991" s="97"/>
      <c r="M991" s="97"/>
      <c r="N991" s="97"/>
      <c r="O991" s="97"/>
    </row>
    <row r="992" spans="5:15">
      <c r="E992" s="97"/>
      <c r="F992" s="97"/>
      <c r="G992" s="137"/>
      <c r="H992" s="97"/>
      <c r="I992" s="97"/>
      <c r="J992" s="97"/>
      <c r="K992" s="97"/>
      <c r="L992" s="97"/>
      <c r="M992" s="97"/>
      <c r="N992" s="97"/>
      <c r="O992" s="97"/>
    </row>
    <row r="993" spans="5:15">
      <c r="E993" s="97"/>
      <c r="F993" s="97"/>
      <c r="G993" s="137"/>
      <c r="H993" s="97"/>
      <c r="I993" s="97"/>
      <c r="J993" s="97"/>
      <c r="K993" s="97"/>
      <c r="L993" s="97"/>
      <c r="M993" s="97"/>
      <c r="N993" s="97"/>
      <c r="O993" s="97"/>
    </row>
    <row r="994" spans="5:15">
      <c r="E994" s="97"/>
      <c r="F994" s="97"/>
      <c r="G994" s="137"/>
      <c r="H994" s="97"/>
      <c r="I994" s="97"/>
      <c r="J994" s="97"/>
      <c r="K994" s="97"/>
      <c r="L994" s="97"/>
      <c r="M994" s="97"/>
      <c r="N994" s="97"/>
      <c r="O994" s="97"/>
    </row>
    <row r="995" spans="5:15">
      <c r="E995" s="97"/>
      <c r="F995" s="97"/>
      <c r="G995" s="137"/>
      <c r="H995" s="97"/>
      <c r="I995" s="97"/>
      <c r="J995" s="97"/>
      <c r="K995" s="97"/>
      <c r="L995" s="97"/>
      <c r="M995" s="97"/>
      <c r="N995" s="97"/>
      <c r="O995" s="97"/>
    </row>
    <row r="996" spans="5:15">
      <c r="E996" s="97"/>
      <c r="F996" s="97"/>
      <c r="G996" s="137"/>
      <c r="H996" s="97"/>
      <c r="I996" s="97"/>
      <c r="J996" s="97"/>
      <c r="K996" s="97"/>
      <c r="L996" s="97"/>
      <c r="M996" s="97"/>
      <c r="N996" s="97"/>
      <c r="O996" s="97"/>
    </row>
    <row r="997" spans="5:15">
      <c r="E997" s="97"/>
      <c r="F997" s="97"/>
      <c r="G997" s="137"/>
      <c r="H997" s="97"/>
      <c r="I997" s="97"/>
      <c r="J997" s="97"/>
      <c r="K997" s="97"/>
      <c r="L997" s="97"/>
      <c r="M997" s="97"/>
      <c r="N997" s="97"/>
      <c r="O997" s="97"/>
    </row>
    <row r="998" spans="5:15">
      <c r="E998" s="97"/>
      <c r="F998" s="97"/>
      <c r="G998" s="137"/>
      <c r="H998" s="97"/>
      <c r="I998" s="97"/>
      <c r="J998" s="97"/>
      <c r="K998" s="97"/>
      <c r="L998" s="97"/>
      <c r="M998" s="97"/>
      <c r="N998" s="97"/>
      <c r="O998" s="97"/>
    </row>
    <row r="999" spans="5:15">
      <c r="E999" s="97"/>
      <c r="F999" s="97"/>
      <c r="G999" s="137"/>
      <c r="H999" s="97"/>
      <c r="I999" s="97"/>
      <c r="J999" s="97"/>
      <c r="K999" s="97"/>
      <c r="L999" s="97"/>
      <c r="M999" s="97"/>
      <c r="N999" s="97"/>
      <c r="O999" s="97"/>
    </row>
    <row r="1000" spans="5:15">
      <c r="E1000" s="97"/>
      <c r="F1000" s="97"/>
      <c r="G1000" s="137"/>
      <c r="H1000" s="97"/>
      <c r="I1000" s="97"/>
      <c r="J1000" s="97"/>
      <c r="K1000" s="97"/>
      <c r="L1000" s="97"/>
      <c r="M1000" s="97"/>
      <c r="N1000" s="97"/>
      <c r="O1000" s="97"/>
    </row>
    <row r="1001" spans="5:15">
      <c r="E1001" s="97"/>
      <c r="F1001" s="97"/>
      <c r="G1001" s="137"/>
      <c r="H1001" s="97"/>
      <c r="I1001" s="97"/>
      <c r="J1001" s="97"/>
      <c r="K1001" s="97"/>
      <c r="L1001" s="97"/>
      <c r="M1001" s="97"/>
      <c r="N1001" s="97"/>
      <c r="O1001" s="97"/>
    </row>
    <row r="1002" spans="5:15">
      <c r="E1002" s="97"/>
      <c r="F1002" s="97"/>
      <c r="G1002" s="137"/>
      <c r="H1002" s="97"/>
      <c r="I1002" s="97"/>
      <c r="J1002" s="97"/>
      <c r="K1002" s="97"/>
      <c r="L1002" s="97"/>
      <c r="M1002" s="97"/>
      <c r="N1002" s="97"/>
      <c r="O1002" s="97"/>
    </row>
    <row r="1003" spans="5:15">
      <c r="E1003" s="97"/>
      <c r="F1003" s="97"/>
      <c r="G1003" s="137"/>
      <c r="H1003" s="97"/>
      <c r="I1003" s="97"/>
      <c r="J1003" s="97"/>
      <c r="K1003" s="97"/>
      <c r="L1003" s="97"/>
      <c r="M1003" s="97"/>
      <c r="N1003" s="97"/>
      <c r="O1003" s="97"/>
    </row>
    <row r="1004" spans="5:15">
      <c r="E1004" s="97"/>
      <c r="F1004" s="97"/>
      <c r="G1004" s="137"/>
      <c r="H1004" s="97"/>
      <c r="I1004" s="97"/>
      <c r="J1004" s="97"/>
      <c r="K1004" s="97"/>
      <c r="L1004" s="97"/>
      <c r="M1004" s="97"/>
      <c r="N1004" s="97"/>
      <c r="O1004" s="97"/>
    </row>
    <row r="1005" spans="5:15">
      <c r="E1005" s="97"/>
      <c r="F1005" s="97"/>
      <c r="G1005" s="137"/>
      <c r="H1005" s="97"/>
      <c r="I1005" s="97"/>
      <c r="J1005" s="97"/>
      <c r="K1005" s="97"/>
      <c r="L1005" s="97"/>
      <c r="M1005" s="97"/>
      <c r="N1005" s="97"/>
      <c r="O1005" s="97"/>
    </row>
    <row r="1006" spans="5:15">
      <c r="E1006" s="97"/>
      <c r="F1006" s="97"/>
      <c r="G1006" s="137"/>
      <c r="H1006" s="97"/>
      <c r="I1006" s="97"/>
      <c r="J1006" s="97"/>
      <c r="K1006" s="97"/>
      <c r="L1006" s="97"/>
      <c r="M1006" s="97"/>
      <c r="N1006" s="97"/>
      <c r="O1006" s="97"/>
    </row>
    <row r="1007" spans="5:15">
      <c r="E1007" s="97"/>
      <c r="F1007" s="97"/>
      <c r="G1007" s="137"/>
      <c r="H1007" s="97"/>
      <c r="I1007" s="97"/>
      <c r="J1007" s="97"/>
      <c r="K1007" s="97"/>
      <c r="L1007" s="97"/>
      <c r="M1007" s="97"/>
      <c r="N1007" s="97"/>
      <c r="O1007" s="97"/>
    </row>
    <row r="1008" spans="5:15">
      <c r="E1008" s="97"/>
      <c r="F1008" s="97"/>
      <c r="G1008" s="137"/>
      <c r="H1008" s="97"/>
      <c r="I1008" s="97"/>
      <c r="J1008" s="97"/>
      <c r="K1008" s="97"/>
      <c r="L1008" s="97"/>
      <c r="M1008" s="97"/>
      <c r="N1008" s="97"/>
      <c r="O1008" s="97"/>
    </row>
    <row r="1009" spans="5:15">
      <c r="E1009" s="97"/>
      <c r="F1009" s="97"/>
      <c r="G1009" s="137"/>
      <c r="H1009" s="97"/>
      <c r="I1009" s="97"/>
      <c r="J1009" s="97"/>
      <c r="K1009" s="97"/>
      <c r="L1009" s="97"/>
      <c r="M1009" s="97"/>
      <c r="N1009" s="97"/>
      <c r="O1009" s="97"/>
    </row>
    <row r="1010" spans="5:15">
      <c r="E1010" s="97"/>
      <c r="F1010" s="97"/>
      <c r="G1010" s="137"/>
      <c r="H1010" s="97"/>
      <c r="I1010" s="97"/>
      <c r="J1010" s="97"/>
      <c r="K1010" s="97"/>
      <c r="L1010" s="97"/>
      <c r="M1010" s="97"/>
      <c r="N1010" s="97"/>
      <c r="O1010" s="97"/>
    </row>
    <row r="1011" spans="5:15">
      <c r="E1011" s="97"/>
      <c r="F1011" s="97"/>
      <c r="G1011" s="137"/>
      <c r="H1011" s="97"/>
      <c r="I1011" s="97"/>
      <c r="J1011" s="97"/>
      <c r="K1011" s="97"/>
      <c r="L1011" s="97"/>
      <c r="M1011" s="97"/>
      <c r="N1011" s="97"/>
      <c r="O1011" s="97"/>
    </row>
    <row r="1012" spans="5:15">
      <c r="E1012" s="97"/>
      <c r="F1012" s="97"/>
      <c r="G1012" s="137"/>
      <c r="H1012" s="97"/>
      <c r="I1012" s="97"/>
      <c r="J1012" s="97"/>
      <c r="K1012" s="97"/>
      <c r="L1012" s="97"/>
      <c r="M1012" s="97"/>
      <c r="N1012" s="97"/>
      <c r="O1012" s="97"/>
    </row>
    <row r="1013" spans="5:15">
      <c r="E1013" s="97"/>
      <c r="F1013" s="97"/>
      <c r="G1013" s="137"/>
      <c r="H1013" s="97"/>
      <c r="I1013" s="97"/>
      <c r="J1013" s="97"/>
      <c r="K1013" s="97"/>
      <c r="L1013" s="97"/>
      <c r="M1013" s="97"/>
      <c r="N1013" s="97"/>
      <c r="O1013" s="97"/>
    </row>
    <row r="1014" spans="5:15">
      <c r="E1014" s="97"/>
      <c r="F1014" s="97"/>
      <c r="G1014" s="137"/>
      <c r="H1014" s="97"/>
      <c r="I1014" s="97"/>
      <c r="J1014" s="97"/>
      <c r="K1014" s="97"/>
      <c r="L1014" s="97"/>
      <c r="M1014" s="97"/>
      <c r="N1014" s="97"/>
      <c r="O1014" s="97"/>
    </row>
    <row r="1015" spans="5:15">
      <c r="E1015" s="97"/>
      <c r="F1015" s="97"/>
      <c r="G1015" s="137"/>
      <c r="H1015" s="97"/>
      <c r="I1015" s="97"/>
      <c r="J1015" s="97"/>
      <c r="K1015" s="97"/>
      <c r="L1015" s="97"/>
      <c r="M1015" s="97"/>
      <c r="N1015" s="97"/>
      <c r="O1015" s="97"/>
    </row>
    <row r="1016" spans="5:15">
      <c r="E1016" s="97"/>
      <c r="F1016" s="97"/>
      <c r="G1016" s="137"/>
      <c r="H1016" s="97"/>
      <c r="I1016" s="97"/>
      <c r="J1016" s="97"/>
      <c r="K1016" s="97"/>
      <c r="L1016" s="97"/>
      <c r="M1016" s="97"/>
      <c r="N1016" s="97"/>
      <c r="O1016" s="97"/>
    </row>
    <row r="1017" spans="5:15">
      <c r="E1017" s="97"/>
      <c r="F1017" s="97"/>
      <c r="G1017" s="137"/>
      <c r="H1017" s="97"/>
      <c r="I1017" s="97"/>
      <c r="J1017" s="97"/>
      <c r="K1017" s="97"/>
      <c r="L1017" s="97"/>
      <c r="M1017" s="97"/>
      <c r="N1017" s="97"/>
      <c r="O1017" s="97"/>
    </row>
    <row r="1018" spans="5:15">
      <c r="E1018" s="97"/>
      <c r="F1018" s="97"/>
      <c r="G1018" s="137"/>
      <c r="H1018" s="97"/>
      <c r="I1018" s="97"/>
      <c r="J1018" s="97"/>
      <c r="K1018" s="97"/>
      <c r="L1018" s="97"/>
      <c r="M1018" s="97"/>
      <c r="N1018" s="97"/>
      <c r="O1018" s="97"/>
    </row>
    <row r="1019" spans="5:15">
      <c r="E1019" s="97"/>
      <c r="F1019" s="97"/>
      <c r="G1019" s="137"/>
      <c r="H1019" s="97"/>
      <c r="I1019" s="97"/>
      <c r="J1019" s="97"/>
      <c r="K1019" s="97"/>
      <c r="L1019" s="97"/>
      <c r="M1019" s="97"/>
      <c r="N1019" s="97"/>
      <c r="O1019" s="97"/>
    </row>
    <row r="1020" spans="5:15">
      <c r="E1020" s="97"/>
      <c r="F1020" s="97"/>
      <c r="G1020" s="137"/>
      <c r="H1020" s="97"/>
      <c r="I1020" s="97"/>
      <c r="J1020" s="97"/>
      <c r="K1020" s="97"/>
      <c r="L1020" s="97"/>
      <c r="M1020" s="97"/>
      <c r="N1020" s="97"/>
      <c r="O1020" s="97"/>
    </row>
    <row r="1021" spans="5:15">
      <c r="E1021" s="97"/>
      <c r="F1021" s="97"/>
      <c r="G1021" s="137"/>
      <c r="H1021" s="97"/>
      <c r="I1021" s="97"/>
      <c r="J1021" s="97"/>
      <c r="K1021" s="97"/>
      <c r="L1021" s="97"/>
      <c r="M1021" s="97"/>
      <c r="N1021" s="97"/>
      <c r="O1021" s="97"/>
    </row>
    <row r="1022" spans="5:15">
      <c r="E1022" s="97"/>
      <c r="F1022" s="97"/>
      <c r="G1022" s="137"/>
      <c r="H1022" s="97"/>
      <c r="I1022" s="97"/>
      <c r="J1022" s="97"/>
      <c r="K1022" s="97"/>
      <c r="L1022" s="97"/>
      <c r="M1022" s="97"/>
      <c r="N1022" s="97"/>
      <c r="O1022" s="97"/>
    </row>
    <row r="1023" spans="5:15">
      <c r="E1023" s="97"/>
      <c r="F1023" s="97"/>
      <c r="G1023" s="137"/>
      <c r="H1023" s="97"/>
      <c r="I1023" s="97"/>
      <c r="J1023" s="97"/>
      <c r="K1023" s="97"/>
      <c r="L1023" s="97"/>
      <c r="M1023" s="97"/>
      <c r="N1023" s="97"/>
      <c r="O1023" s="97"/>
    </row>
    <row r="1024" spans="5:15">
      <c r="E1024" s="97"/>
      <c r="F1024" s="97"/>
      <c r="G1024" s="137"/>
      <c r="H1024" s="97"/>
      <c r="I1024" s="97"/>
      <c r="J1024" s="97"/>
      <c r="K1024" s="97"/>
      <c r="L1024" s="97"/>
      <c r="M1024" s="97"/>
      <c r="N1024" s="97"/>
      <c r="O1024" s="97"/>
    </row>
    <row r="1025" spans="5:15">
      <c r="E1025" s="97"/>
      <c r="F1025" s="97"/>
      <c r="G1025" s="137"/>
      <c r="H1025" s="97"/>
      <c r="I1025" s="97"/>
      <c r="J1025" s="97"/>
      <c r="K1025" s="97"/>
      <c r="L1025" s="97"/>
      <c r="M1025" s="97"/>
      <c r="N1025" s="97"/>
      <c r="O1025" s="97"/>
    </row>
    <row r="1026" spans="5:15">
      <c r="E1026" s="97"/>
      <c r="F1026" s="97"/>
      <c r="G1026" s="137"/>
      <c r="H1026" s="97"/>
      <c r="I1026" s="97"/>
      <c r="J1026" s="97"/>
      <c r="K1026" s="97"/>
      <c r="L1026" s="97"/>
      <c r="M1026" s="97"/>
      <c r="N1026" s="97"/>
      <c r="O1026" s="97"/>
    </row>
    <row r="1027" spans="5:15">
      <c r="E1027" s="97"/>
      <c r="F1027" s="97"/>
      <c r="G1027" s="137"/>
      <c r="H1027" s="97"/>
      <c r="I1027" s="97"/>
      <c r="J1027" s="97"/>
      <c r="K1027" s="97"/>
      <c r="L1027" s="97"/>
      <c r="M1027" s="97"/>
      <c r="N1027" s="97"/>
      <c r="O1027" s="97"/>
    </row>
    <row r="1028" spans="5:15">
      <c r="E1028" s="97"/>
      <c r="F1028" s="97"/>
      <c r="G1028" s="137"/>
      <c r="H1028" s="97"/>
      <c r="I1028" s="97"/>
      <c r="J1028" s="97"/>
      <c r="K1028" s="97"/>
      <c r="L1028" s="97"/>
      <c r="M1028" s="97"/>
      <c r="N1028" s="97"/>
      <c r="O1028" s="97"/>
    </row>
    <row r="1029" spans="5:15">
      <c r="E1029" s="97"/>
      <c r="F1029" s="97"/>
      <c r="G1029" s="137"/>
      <c r="H1029" s="97"/>
      <c r="I1029" s="97"/>
      <c r="J1029" s="97"/>
      <c r="K1029" s="97"/>
      <c r="L1029" s="97"/>
      <c r="M1029" s="97"/>
      <c r="N1029" s="97"/>
      <c r="O1029" s="97"/>
    </row>
    <row r="1030" spans="5:15">
      <c r="E1030" s="97"/>
      <c r="F1030" s="97"/>
      <c r="G1030" s="137"/>
      <c r="H1030" s="97"/>
      <c r="I1030" s="97"/>
      <c r="J1030" s="97"/>
      <c r="K1030" s="97"/>
      <c r="L1030" s="97"/>
      <c r="M1030" s="97"/>
      <c r="N1030" s="97"/>
      <c r="O1030" s="97"/>
    </row>
    <row r="1031" spans="5:15">
      <c r="E1031" s="97"/>
      <c r="F1031" s="97"/>
      <c r="G1031" s="137"/>
      <c r="H1031" s="97"/>
      <c r="I1031" s="97"/>
      <c r="J1031" s="97"/>
      <c r="K1031" s="97"/>
      <c r="L1031" s="97"/>
      <c r="M1031" s="97"/>
      <c r="N1031" s="97"/>
      <c r="O1031" s="97"/>
    </row>
    <row r="1032" spans="5:15">
      <c r="E1032" s="97"/>
      <c r="F1032" s="97"/>
      <c r="G1032" s="137"/>
      <c r="H1032" s="97"/>
      <c r="I1032" s="97"/>
      <c r="J1032" s="97"/>
      <c r="K1032" s="97"/>
      <c r="L1032" s="97"/>
      <c r="M1032" s="97"/>
      <c r="N1032" s="97"/>
      <c r="O1032" s="97"/>
    </row>
    <row r="1033" spans="5:15">
      <c r="E1033" s="97"/>
      <c r="F1033" s="97"/>
      <c r="G1033" s="137"/>
      <c r="H1033" s="97"/>
      <c r="I1033" s="97"/>
      <c r="J1033" s="97"/>
      <c r="K1033" s="97"/>
      <c r="L1033" s="97"/>
      <c r="M1033" s="97"/>
      <c r="N1033" s="97"/>
      <c r="O1033" s="97"/>
    </row>
    <row r="1034" spans="5:15">
      <c r="E1034" s="97"/>
      <c r="F1034" s="97"/>
      <c r="G1034" s="137"/>
      <c r="H1034" s="97"/>
      <c r="I1034" s="97"/>
      <c r="J1034" s="97"/>
      <c r="K1034" s="97"/>
      <c r="L1034" s="97"/>
      <c r="M1034" s="97"/>
      <c r="N1034" s="97"/>
      <c r="O1034" s="97"/>
    </row>
    <row r="1035" spans="5:15">
      <c r="E1035" s="97"/>
      <c r="F1035" s="97"/>
      <c r="G1035" s="137"/>
      <c r="H1035" s="97"/>
      <c r="I1035" s="97"/>
      <c r="J1035" s="97"/>
      <c r="K1035" s="97"/>
      <c r="L1035" s="97"/>
      <c r="M1035" s="97"/>
      <c r="N1035" s="97"/>
      <c r="O1035" s="97"/>
    </row>
    <row r="1036" spans="5:15">
      <c r="E1036" s="97"/>
      <c r="F1036" s="97"/>
      <c r="G1036" s="137"/>
      <c r="H1036" s="97"/>
      <c r="I1036" s="97"/>
      <c r="J1036" s="97"/>
      <c r="K1036" s="97"/>
      <c r="L1036" s="97"/>
      <c r="M1036" s="97"/>
      <c r="N1036" s="97"/>
      <c r="O1036" s="97"/>
    </row>
    <row r="1037" spans="5:15">
      <c r="E1037" s="97"/>
      <c r="F1037" s="97"/>
      <c r="G1037" s="137"/>
      <c r="H1037" s="97"/>
      <c r="I1037" s="97"/>
      <c r="J1037" s="97"/>
      <c r="K1037" s="97"/>
      <c r="L1037" s="97"/>
      <c r="M1037" s="97"/>
      <c r="N1037" s="97"/>
      <c r="O1037" s="97"/>
    </row>
    <row r="1038" spans="5:15">
      <c r="E1038" s="97"/>
      <c r="F1038" s="97"/>
      <c r="G1038" s="137"/>
      <c r="H1038" s="97"/>
      <c r="I1038" s="97"/>
      <c r="J1038" s="97"/>
      <c r="K1038" s="97"/>
      <c r="L1038" s="97"/>
      <c r="M1038" s="97"/>
      <c r="N1038" s="97"/>
      <c r="O1038" s="97"/>
    </row>
    <row r="1039" spans="5:15">
      <c r="E1039" s="97"/>
      <c r="F1039" s="97"/>
      <c r="G1039" s="137"/>
      <c r="H1039" s="97"/>
      <c r="I1039" s="97"/>
      <c r="J1039" s="97"/>
      <c r="K1039" s="97"/>
      <c r="L1039" s="97"/>
      <c r="M1039" s="97"/>
      <c r="N1039" s="97"/>
      <c r="O1039" s="97"/>
    </row>
    <row r="1040" spans="5:15">
      <c r="E1040" s="97"/>
      <c r="F1040" s="97"/>
      <c r="G1040" s="137"/>
      <c r="H1040" s="97"/>
      <c r="I1040" s="97"/>
      <c r="J1040" s="97"/>
      <c r="K1040" s="97"/>
      <c r="L1040" s="97"/>
      <c r="M1040" s="97"/>
      <c r="N1040" s="97"/>
      <c r="O1040" s="97"/>
    </row>
    <row r="1041" spans="5:15">
      <c r="E1041" s="97"/>
      <c r="F1041" s="97"/>
      <c r="G1041" s="137"/>
      <c r="H1041" s="97"/>
      <c r="I1041" s="97"/>
      <c r="J1041" s="97"/>
      <c r="K1041" s="97"/>
      <c r="L1041" s="97"/>
      <c r="M1041" s="97"/>
      <c r="N1041" s="97"/>
      <c r="O1041" s="97"/>
    </row>
    <row r="1042" spans="5:15">
      <c r="E1042" s="97"/>
      <c r="F1042" s="97"/>
      <c r="G1042" s="137"/>
      <c r="H1042" s="97"/>
      <c r="I1042" s="97"/>
      <c r="J1042" s="97"/>
      <c r="K1042" s="97"/>
      <c r="L1042" s="97"/>
      <c r="M1042" s="97"/>
      <c r="N1042" s="97"/>
      <c r="O1042" s="97"/>
    </row>
    <row r="1043" spans="5:15">
      <c r="E1043" s="97"/>
      <c r="F1043" s="97"/>
      <c r="G1043" s="137"/>
      <c r="H1043" s="97"/>
      <c r="I1043" s="97"/>
      <c r="J1043" s="97"/>
      <c r="K1043" s="97"/>
      <c r="L1043" s="97"/>
      <c r="M1043" s="97"/>
      <c r="N1043" s="97"/>
      <c r="O1043" s="97"/>
    </row>
    <row r="1044" spans="5:15">
      <c r="E1044" s="97"/>
      <c r="F1044" s="97"/>
      <c r="G1044" s="137"/>
      <c r="H1044" s="97"/>
      <c r="I1044" s="97"/>
      <c r="J1044" s="97"/>
      <c r="K1044" s="97"/>
      <c r="L1044" s="97"/>
      <c r="M1044" s="97"/>
      <c r="N1044" s="97"/>
      <c r="O1044" s="97"/>
    </row>
    <row r="1045" spans="5:15">
      <c r="E1045" s="97"/>
      <c r="F1045" s="97"/>
      <c r="G1045" s="137"/>
      <c r="H1045" s="97"/>
      <c r="I1045" s="97"/>
      <c r="J1045" s="97"/>
      <c r="K1045" s="97"/>
      <c r="L1045" s="97"/>
      <c r="M1045" s="97"/>
      <c r="N1045" s="97"/>
      <c r="O1045" s="97"/>
    </row>
    <row r="1046" spans="5:15">
      <c r="E1046" s="97"/>
      <c r="F1046" s="97"/>
      <c r="G1046" s="137"/>
      <c r="H1046" s="97"/>
      <c r="I1046" s="97"/>
      <c r="J1046" s="97"/>
      <c r="K1046" s="97"/>
      <c r="L1046" s="97"/>
      <c r="M1046" s="97"/>
      <c r="N1046" s="97"/>
      <c r="O1046" s="97"/>
    </row>
    <row r="1047" spans="5:15">
      <c r="E1047" s="97"/>
      <c r="F1047" s="97"/>
      <c r="G1047" s="137"/>
      <c r="H1047" s="97"/>
      <c r="I1047" s="97"/>
      <c r="J1047" s="97"/>
      <c r="K1047" s="97"/>
      <c r="L1047" s="97"/>
      <c r="M1047" s="97"/>
      <c r="N1047" s="97"/>
      <c r="O1047" s="97"/>
    </row>
    <row r="1048" spans="5:15">
      <c r="E1048" s="97"/>
      <c r="F1048" s="97"/>
      <c r="G1048" s="137"/>
      <c r="H1048" s="97"/>
      <c r="I1048" s="97"/>
      <c r="J1048" s="97"/>
      <c r="K1048" s="97"/>
      <c r="L1048" s="97"/>
      <c r="M1048" s="97"/>
      <c r="N1048" s="97"/>
      <c r="O1048" s="97"/>
    </row>
    <row r="1049" spans="5:15">
      <c r="E1049" s="97"/>
      <c r="F1049" s="97"/>
      <c r="G1049" s="137"/>
      <c r="H1049" s="97"/>
      <c r="I1049" s="97"/>
      <c r="J1049" s="97"/>
      <c r="K1049" s="97"/>
      <c r="L1049" s="97"/>
      <c r="M1049" s="97"/>
      <c r="N1049" s="97"/>
      <c r="O1049" s="97"/>
    </row>
    <row r="1050" spans="5:15">
      <c r="E1050" s="97"/>
      <c r="F1050" s="97"/>
      <c r="G1050" s="137"/>
      <c r="H1050" s="97"/>
      <c r="I1050" s="97"/>
      <c r="J1050" s="97"/>
      <c r="K1050" s="97"/>
      <c r="L1050" s="97"/>
      <c r="M1050" s="97"/>
      <c r="N1050" s="97"/>
      <c r="O1050" s="97"/>
    </row>
    <row r="1051" spans="5:15">
      <c r="E1051" s="97"/>
      <c r="F1051" s="97"/>
      <c r="G1051" s="137"/>
      <c r="H1051" s="97"/>
      <c r="I1051" s="97"/>
      <c r="J1051" s="97"/>
      <c r="K1051" s="97"/>
      <c r="L1051" s="97"/>
      <c r="M1051" s="97"/>
      <c r="N1051" s="97"/>
      <c r="O1051" s="97"/>
    </row>
    <row r="1052" spans="5:15">
      <c r="E1052" s="97"/>
      <c r="F1052" s="97"/>
      <c r="G1052" s="137"/>
      <c r="H1052" s="97"/>
      <c r="I1052" s="97"/>
      <c r="J1052" s="97"/>
      <c r="K1052" s="97"/>
      <c r="L1052" s="97"/>
      <c r="M1052" s="97"/>
      <c r="N1052" s="97"/>
      <c r="O1052" s="97"/>
    </row>
    <row r="1053" spans="5:15">
      <c r="E1053" s="97"/>
      <c r="F1053" s="97"/>
      <c r="G1053" s="137"/>
      <c r="H1053" s="97"/>
      <c r="I1053" s="97"/>
      <c r="J1053" s="97"/>
      <c r="K1053" s="97"/>
      <c r="L1053" s="97"/>
      <c r="M1053" s="97"/>
      <c r="N1053" s="97"/>
      <c r="O1053" s="97"/>
    </row>
    <row r="1054" spans="5:15">
      <c r="E1054" s="97"/>
      <c r="F1054" s="97"/>
      <c r="G1054" s="137"/>
      <c r="H1054" s="97"/>
      <c r="I1054" s="97"/>
      <c r="J1054" s="97"/>
      <c r="K1054" s="97"/>
      <c r="L1054" s="97"/>
      <c r="M1054" s="97"/>
      <c r="N1054" s="97"/>
      <c r="O1054" s="97"/>
    </row>
    <row r="1055" spans="5:15">
      <c r="E1055" s="97"/>
      <c r="F1055" s="97"/>
      <c r="G1055" s="137"/>
      <c r="H1055" s="97"/>
      <c r="I1055" s="97"/>
      <c r="J1055" s="97"/>
      <c r="K1055" s="97"/>
      <c r="L1055" s="97"/>
      <c r="M1055" s="97"/>
      <c r="N1055" s="97"/>
      <c r="O1055" s="97"/>
    </row>
    <row r="1056" spans="5:15">
      <c r="E1056" s="97"/>
      <c r="F1056" s="97"/>
      <c r="G1056" s="137"/>
      <c r="H1056" s="97"/>
      <c r="I1056" s="97"/>
      <c r="J1056" s="97"/>
      <c r="K1056" s="97"/>
      <c r="L1056" s="97"/>
      <c r="M1056" s="97"/>
      <c r="N1056" s="97"/>
      <c r="O1056" s="97"/>
    </row>
    <row r="1057" spans="5:15">
      <c r="E1057" s="97"/>
      <c r="F1057" s="97"/>
      <c r="G1057" s="137"/>
      <c r="H1057" s="97"/>
      <c r="I1057" s="97"/>
      <c r="J1057" s="97"/>
      <c r="K1057" s="97"/>
      <c r="L1057" s="97"/>
      <c r="M1057" s="97"/>
      <c r="N1057" s="97"/>
      <c r="O1057" s="97"/>
    </row>
    <row r="1058" spans="5:15">
      <c r="E1058" s="97"/>
      <c r="F1058" s="97"/>
      <c r="G1058" s="137"/>
      <c r="H1058" s="97"/>
      <c r="I1058" s="97"/>
      <c r="J1058" s="97"/>
      <c r="K1058" s="97"/>
      <c r="L1058" s="97"/>
      <c r="M1058" s="97"/>
      <c r="N1058" s="97"/>
      <c r="O1058" s="97"/>
    </row>
    <row r="1059" spans="5:15">
      <c r="E1059" s="97"/>
      <c r="F1059" s="97"/>
      <c r="G1059" s="137"/>
      <c r="H1059" s="97"/>
      <c r="I1059" s="97"/>
      <c r="J1059" s="97"/>
      <c r="K1059" s="97"/>
      <c r="L1059" s="97"/>
      <c r="M1059" s="97"/>
      <c r="N1059" s="97"/>
      <c r="O1059" s="97"/>
    </row>
    <row r="1060" spans="5:15">
      <c r="E1060" s="97"/>
      <c r="F1060" s="97"/>
      <c r="G1060" s="137"/>
      <c r="H1060" s="97"/>
      <c r="I1060" s="97"/>
      <c r="J1060" s="97"/>
      <c r="K1060" s="97"/>
      <c r="L1060" s="97"/>
      <c r="M1060" s="97"/>
      <c r="N1060" s="97"/>
      <c r="O1060" s="97"/>
    </row>
    <row r="1061" spans="5:15">
      <c r="E1061" s="97"/>
      <c r="F1061" s="97"/>
      <c r="G1061" s="137"/>
      <c r="H1061" s="97"/>
      <c r="I1061" s="97"/>
      <c r="J1061" s="97"/>
      <c r="K1061" s="97"/>
      <c r="L1061" s="97"/>
      <c r="M1061" s="97"/>
      <c r="N1061" s="97"/>
      <c r="O1061" s="97"/>
    </row>
    <row r="1062" spans="5:15">
      <c r="E1062" s="97"/>
      <c r="F1062" s="97"/>
      <c r="G1062" s="137"/>
      <c r="H1062" s="97"/>
      <c r="I1062" s="97"/>
      <c r="J1062" s="97"/>
      <c r="K1062" s="97"/>
      <c r="L1062" s="97"/>
      <c r="M1062" s="97"/>
      <c r="N1062" s="97"/>
      <c r="O1062" s="97"/>
    </row>
    <row r="1063" spans="5:15">
      <c r="E1063" s="97"/>
      <c r="F1063" s="97"/>
      <c r="G1063" s="137"/>
      <c r="H1063" s="97"/>
      <c r="I1063" s="97"/>
      <c r="J1063" s="97"/>
      <c r="K1063" s="97"/>
      <c r="L1063" s="97"/>
      <c r="M1063" s="97"/>
      <c r="N1063" s="97"/>
      <c r="O1063" s="97"/>
    </row>
    <row r="1064" spans="5:15">
      <c r="E1064" s="97"/>
      <c r="F1064" s="97"/>
      <c r="G1064" s="137"/>
      <c r="H1064" s="97"/>
      <c r="I1064" s="97"/>
      <c r="J1064" s="97"/>
      <c r="K1064" s="97"/>
      <c r="L1064" s="97"/>
      <c r="M1064" s="97"/>
      <c r="N1064" s="97"/>
      <c r="O1064" s="97"/>
    </row>
    <row r="1065" spans="5:15">
      <c r="E1065" s="97"/>
      <c r="F1065" s="97"/>
      <c r="G1065" s="137"/>
      <c r="H1065" s="97"/>
      <c r="I1065" s="97"/>
      <c r="J1065" s="97"/>
      <c r="K1065" s="97"/>
      <c r="L1065" s="97"/>
      <c r="M1065" s="97"/>
      <c r="N1065" s="97"/>
      <c r="O1065" s="97"/>
    </row>
    <row r="1066" spans="5:15">
      <c r="E1066" s="97"/>
      <c r="F1066" s="97"/>
      <c r="G1066" s="137"/>
      <c r="H1066" s="97"/>
      <c r="I1066" s="97"/>
      <c r="J1066" s="97"/>
      <c r="K1066" s="97"/>
      <c r="L1066" s="97"/>
      <c r="M1066" s="97"/>
      <c r="N1066" s="97"/>
      <c r="O1066" s="97"/>
    </row>
    <row r="1067" spans="5:15">
      <c r="E1067" s="97"/>
      <c r="F1067" s="97"/>
      <c r="G1067" s="137"/>
      <c r="H1067" s="97"/>
      <c r="I1067" s="97"/>
      <c r="J1067" s="97"/>
      <c r="K1067" s="97"/>
      <c r="L1067" s="97"/>
      <c r="M1067" s="97"/>
      <c r="N1067" s="97"/>
      <c r="O1067" s="97"/>
    </row>
    <row r="1068" spans="5:15">
      <c r="E1068" s="97"/>
      <c r="F1068" s="97"/>
      <c r="G1068" s="137"/>
      <c r="H1068" s="97"/>
      <c r="I1068" s="97"/>
      <c r="J1068" s="97"/>
      <c r="K1068" s="97"/>
      <c r="L1068" s="97"/>
      <c r="M1068" s="97"/>
      <c r="N1068" s="97"/>
      <c r="O1068" s="97"/>
    </row>
    <row r="1069" spans="5:15">
      <c r="E1069" s="97"/>
      <c r="F1069" s="97"/>
      <c r="G1069" s="137"/>
      <c r="H1069" s="97"/>
      <c r="I1069" s="97"/>
      <c r="J1069" s="97"/>
      <c r="K1069" s="97"/>
      <c r="L1069" s="97"/>
      <c r="M1069" s="97"/>
      <c r="N1069" s="97"/>
      <c r="O1069" s="97"/>
    </row>
    <row r="1070" spans="5:15">
      <c r="E1070" s="97"/>
      <c r="F1070" s="97"/>
      <c r="G1070" s="137"/>
      <c r="H1070" s="97"/>
      <c r="I1070" s="97"/>
      <c r="J1070" s="97"/>
      <c r="K1070" s="97"/>
      <c r="L1070" s="97"/>
      <c r="M1070" s="97"/>
      <c r="N1070" s="97"/>
      <c r="O1070" s="97"/>
    </row>
    <row r="1071" spans="5:15">
      <c r="E1071" s="97"/>
      <c r="F1071" s="97"/>
      <c r="G1071" s="137"/>
      <c r="H1071" s="97"/>
      <c r="I1071" s="97"/>
      <c r="J1071" s="97"/>
      <c r="K1071" s="97"/>
      <c r="L1071" s="97"/>
      <c r="M1071" s="97"/>
      <c r="N1071" s="97"/>
      <c r="O1071" s="97"/>
    </row>
    <row r="1072" spans="5:15">
      <c r="E1072" s="97"/>
      <c r="F1072" s="97"/>
      <c r="G1072" s="137"/>
      <c r="H1072" s="97"/>
      <c r="I1072" s="97"/>
      <c r="J1072" s="97"/>
      <c r="K1072" s="97"/>
      <c r="L1072" s="97"/>
      <c r="M1072" s="97"/>
      <c r="N1072" s="97"/>
      <c r="O1072" s="97"/>
    </row>
    <row r="1073" spans="5:15">
      <c r="E1073" s="97"/>
      <c r="F1073" s="97"/>
      <c r="G1073" s="137"/>
      <c r="H1073" s="97"/>
      <c r="I1073" s="97"/>
      <c r="J1073" s="97"/>
      <c r="K1073" s="97"/>
      <c r="L1073" s="97"/>
      <c r="M1073" s="97"/>
      <c r="N1073" s="97"/>
      <c r="O1073" s="97"/>
    </row>
    <row r="1074" spans="5:15">
      <c r="E1074" s="97"/>
      <c r="F1074" s="97"/>
      <c r="G1074" s="137"/>
      <c r="H1074" s="97"/>
      <c r="I1074" s="97"/>
      <c r="J1074" s="97"/>
      <c r="K1074" s="97"/>
      <c r="L1074" s="97"/>
      <c r="M1074" s="97"/>
      <c r="N1074" s="97"/>
      <c r="O1074" s="97"/>
    </row>
    <row r="1075" spans="5:15">
      <c r="E1075" s="97"/>
      <c r="F1075" s="97"/>
      <c r="G1075" s="137"/>
      <c r="H1075" s="97"/>
      <c r="I1075" s="97"/>
      <c r="J1075" s="97"/>
      <c r="K1075" s="97"/>
      <c r="L1075" s="97"/>
      <c r="M1075" s="97"/>
      <c r="N1075" s="97"/>
      <c r="O1075" s="97"/>
    </row>
    <row r="1076" spans="5:15">
      <c r="E1076" s="97"/>
      <c r="F1076" s="97"/>
      <c r="G1076" s="137"/>
      <c r="H1076" s="97"/>
      <c r="I1076" s="97"/>
      <c r="J1076" s="97"/>
      <c r="K1076" s="97"/>
      <c r="L1076" s="97"/>
      <c r="M1076" s="97"/>
      <c r="N1076" s="97"/>
      <c r="O1076" s="97"/>
    </row>
    <row r="1077" spans="5:15">
      <c r="E1077" s="97"/>
      <c r="F1077" s="97"/>
      <c r="G1077" s="137"/>
      <c r="H1077" s="97"/>
      <c r="I1077" s="97"/>
      <c r="J1077" s="97"/>
      <c r="K1077" s="97"/>
      <c r="L1077" s="97"/>
      <c r="M1077" s="97"/>
      <c r="N1077" s="97"/>
      <c r="O1077" s="97"/>
    </row>
    <row r="1078" spans="5:15">
      <c r="E1078" s="97"/>
      <c r="F1078" s="97"/>
      <c r="G1078" s="137"/>
      <c r="H1078" s="97"/>
      <c r="I1078" s="97"/>
      <c r="J1078" s="97"/>
      <c r="K1078" s="97"/>
      <c r="L1078" s="97"/>
      <c r="M1078" s="97"/>
      <c r="N1078" s="97"/>
      <c r="O1078" s="97"/>
    </row>
    <row r="1079" spans="5:15">
      <c r="E1079" s="97"/>
      <c r="F1079" s="97"/>
      <c r="G1079" s="137"/>
      <c r="H1079" s="97"/>
      <c r="I1079" s="97"/>
      <c r="J1079" s="97"/>
      <c r="K1079" s="97"/>
      <c r="L1079" s="97"/>
      <c r="M1079" s="97"/>
      <c r="N1079" s="97"/>
      <c r="O1079" s="97"/>
    </row>
    <row r="1080" spans="5:15">
      <c r="G1080" s="138"/>
    </row>
    <row r="1081" spans="5:15">
      <c r="G1081" s="138"/>
    </row>
    <row r="1082" spans="5:15">
      <c r="G1082" s="138"/>
    </row>
    <row r="1083" spans="5:15">
      <c r="G1083" s="138"/>
    </row>
    <row r="1084" spans="5:15">
      <c r="G1084" s="138"/>
    </row>
    <row r="1085" spans="5:15">
      <c r="G1085" s="138"/>
    </row>
    <row r="1086" spans="5:15">
      <c r="G1086" s="138"/>
    </row>
    <row r="1087" spans="5:15">
      <c r="G1087" s="138"/>
    </row>
    <row r="1088" spans="5:15">
      <c r="G1088" s="138"/>
    </row>
    <row r="1089" spans="7:7">
      <c r="G1089" s="138"/>
    </row>
    <row r="1090" spans="7:7">
      <c r="G1090" s="138"/>
    </row>
    <row r="1091" spans="7:7">
      <c r="G1091" s="138"/>
    </row>
    <row r="1092" spans="7:7">
      <c r="G1092" s="138"/>
    </row>
    <row r="1093" spans="7:7">
      <c r="G1093" s="138"/>
    </row>
    <row r="1094" spans="7:7">
      <c r="G1094" s="138"/>
    </row>
    <row r="1095" spans="7:7">
      <c r="G1095" s="138"/>
    </row>
    <row r="1096" spans="7:7">
      <c r="G1096" s="138"/>
    </row>
    <row r="1097" spans="7:7">
      <c r="G1097" s="138"/>
    </row>
    <row r="1098" spans="7:7">
      <c r="G1098" s="138"/>
    </row>
    <row r="1099" spans="7:7">
      <c r="G1099" s="138"/>
    </row>
    <row r="1100" spans="7:7">
      <c r="G1100" s="138"/>
    </row>
    <row r="1101" spans="7:7">
      <c r="G1101" s="138"/>
    </row>
    <row r="1102" spans="7:7">
      <c r="G1102" s="138"/>
    </row>
    <row r="1103" spans="7:7">
      <c r="G1103" s="138"/>
    </row>
    <row r="1104" spans="7:7">
      <c r="G1104" s="138"/>
    </row>
    <row r="1105" spans="7:7">
      <c r="G1105" s="138"/>
    </row>
    <row r="1106" spans="7:7">
      <c r="G1106" s="138"/>
    </row>
    <row r="1107" spans="7:7">
      <c r="G1107" s="138"/>
    </row>
    <row r="1108" spans="7:7">
      <c r="G1108" s="138"/>
    </row>
    <row r="1109" spans="7:7">
      <c r="G1109" s="138"/>
    </row>
    <row r="1110" spans="7:7">
      <c r="G1110" s="138"/>
    </row>
    <row r="1111" spans="7:7">
      <c r="G1111" s="138"/>
    </row>
    <row r="1112" spans="7:7">
      <c r="G1112" s="138"/>
    </row>
    <row r="1113" spans="7:7">
      <c r="G1113" s="138"/>
    </row>
    <row r="1114" spans="7:7">
      <c r="G1114" s="138"/>
    </row>
    <row r="1115" spans="7:7">
      <c r="G1115" s="138"/>
    </row>
    <row r="1116" spans="7:7">
      <c r="G1116" s="138"/>
    </row>
    <row r="1117" spans="7:7">
      <c r="G1117" s="138"/>
    </row>
    <row r="1118" spans="7:7">
      <c r="G1118" s="138"/>
    </row>
    <row r="1119" spans="7:7">
      <c r="G1119" s="138"/>
    </row>
    <row r="1120" spans="7:7">
      <c r="G1120" s="138"/>
    </row>
    <row r="1121" spans="7:7">
      <c r="G1121" s="138"/>
    </row>
    <row r="1122" spans="7:7">
      <c r="G1122" s="138"/>
    </row>
    <row r="1123" spans="7:7">
      <c r="G1123" s="138"/>
    </row>
    <row r="1124" spans="7:7">
      <c r="G1124" s="138"/>
    </row>
    <row r="1125" spans="7:7">
      <c r="G1125" s="138"/>
    </row>
    <row r="1126" spans="7:7">
      <c r="G1126" s="138"/>
    </row>
    <row r="1127" spans="7:7">
      <c r="G1127" s="138"/>
    </row>
    <row r="1128" spans="7:7">
      <c r="G1128" s="138"/>
    </row>
    <row r="1129" spans="7:7">
      <c r="G1129" s="138"/>
    </row>
    <row r="1130" spans="7:7">
      <c r="G1130" s="138"/>
    </row>
    <row r="1131" spans="7:7">
      <c r="G1131" s="138"/>
    </row>
    <row r="1132" spans="7:7">
      <c r="G1132" s="138"/>
    </row>
    <row r="1133" spans="7:7">
      <c r="G1133" s="138"/>
    </row>
    <row r="1134" spans="7:7">
      <c r="G1134" s="138"/>
    </row>
    <row r="1135" spans="7:7">
      <c r="G1135" s="138"/>
    </row>
    <row r="1136" spans="7:7">
      <c r="G1136" s="138"/>
    </row>
    <row r="1137" spans="7:7">
      <c r="G1137" s="138"/>
    </row>
    <row r="1138" spans="7:7">
      <c r="G1138" s="138"/>
    </row>
    <row r="1139" spans="7:7">
      <c r="G1139" s="138"/>
    </row>
    <row r="1140" spans="7:7">
      <c r="G1140" s="138"/>
    </row>
    <row r="1141" spans="7:7">
      <c r="G1141" s="138"/>
    </row>
    <row r="1142" spans="7:7">
      <c r="G1142" s="138"/>
    </row>
    <row r="1143" spans="7:7">
      <c r="G1143" s="138"/>
    </row>
    <row r="1144" spans="7:7">
      <c r="G1144" s="138"/>
    </row>
    <row r="1145" spans="7:7">
      <c r="G1145" s="138"/>
    </row>
    <row r="1146" spans="7:7">
      <c r="G1146" s="138"/>
    </row>
    <row r="1147" spans="7:7">
      <c r="G1147" s="138"/>
    </row>
    <row r="1148" spans="7:7">
      <c r="G1148" s="138"/>
    </row>
    <row r="1149" spans="7:7">
      <c r="G1149" s="138"/>
    </row>
    <row r="1150" spans="7:7">
      <c r="G1150" s="138"/>
    </row>
    <row r="1151" spans="7:7">
      <c r="G1151" s="138"/>
    </row>
    <row r="1152" spans="7:7">
      <c r="G1152" s="138"/>
    </row>
    <row r="1153" spans="7:7">
      <c r="G1153" s="138"/>
    </row>
    <row r="1154" spans="7:7">
      <c r="G1154" s="138"/>
    </row>
    <row r="1155" spans="7:7">
      <c r="G1155" s="138"/>
    </row>
    <row r="1156" spans="7:7">
      <c r="G1156" s="138"/>
    </row>
    <row r="1157" spans="7:7">
      <c r="G1157" s="138"/>
    </row>
    <row r="1158" spans="7:7">
      <c r="G1158" s="138"/>
    </row>
    <row r="1159" spans="7:7">
      <c r="G1159" s="138"/>
    </row>
    <row r="1160" spans="7:7">
      <c r="G1160" s="138"/>
    </row>
    <row r="1161" spans="7:7">
      <c r="G1161" s="138"/>
    </row>
    <row r="1162" spans="7:7">
      <c r="G1162" s="138"/>
    </row>
    <row r="1163" spans="7:7">
      <c r="G1163" s="138"/>
    </row>
    <row r="1164" spans="7:7">
      <c r="G1164" s="138"/>
    </row>
    <row r="1165" spans="7:7">
      <c r="G1165" s="138"/>
    </row>
    <row r="1166" spans="7:7">
      <c r="G1166" s="138"/>
    </row>
    <row r="1167" spans="7:7">
      <c r="G1167" s="138"/>
    </row>
    <row r="1168" spans="7:7">
      <c r="G1168" s="138"/>
    </row>
    <row r="1169" spans="7:7">
      <c r="G1169" s="138"/>
    </row>
    <row r="1170" spans="7:7">
      <c r="G1170" s="138"/>
    </row>
    <row r="1171" spans="7:7">
      <c r="G1171" s="138"/>
    </row>
    <row r="1172" spans="7:7">
      <c r="G1172" s="138"/>
    </row>
    <row r="1173" spans="7:7">
      <c r="G1173" s="138"/>
    </row>
    <row r="1174" spans="7:7">
      <c r="G1174" s="138"/>
    </row>
    <row r="1175" spans="7:7">
      <c r="G1175" s="138"/>
    </row>
    <row r="1176" spans="7:7">
      <c r="G1176" s="138"/>
    </row>
    <row r="1177" spans="7:7">
      <c r="G1177" s="138"/>
    </row>
    <row r="1178" spans="7:7">
      <c r="G1178" s="138"/>
    </row>
    <row r="1179" spans="7:7">
      <c r="G1179" s="138"/>
    </row>
    <row r="1180" spans="7:7">
      <c r="G1180" s="138"/>
    </row>
    <row r="1181" spans="7:7">
      <c r="G1181" s="138"/>
    </row>
    <row r="1182" spans="7:7">
      <c r="G1182" s="138"/>
    </row>
    <row r="1183" spans="7:7">
      <c r="G1183" s="138"/>
    </row>
    <row r="1184" spans="7:7">
      <c r="G1184" s="138"/>
    </row>
    <row r="1185" spans="7:7">
      <c r="G1185" s="138"/>
    </row>
    <row r="1186" spans="7:7">
      <c r="G1186" s="138"/>
    </row>
    <row r="1187" spans="7:7">
      <c r="G1187" s="138"/>
    </row>
    <row r="1188" spans="7:7">
      <c r="G1188" s="138"/>
    </row>
    <row r="1189" spans="7:7">
      <c r="G1189" s="138"/>
    </row>
    <row r="1190" spans="7:7">
      <c r="G1190" s="138"/>
    </row>
    <row r="1191" spans="7:7">
      <c r="G1191" s="138"/>
    </row>
    <row r="1192" spans="7:7">
      <c r="G1192" s="138"/>
    </row>
    <row r="1193" spans="7:7">
      <c r="G1193" s="138"/>
    </row>
    <row r="1194" spans="7:7">
      <c r="G1194" s="138"/>
    </row>
    <row r="1195" spans="7:7">
      <c r="G1195" s="138"/>
    </row>
    <row r="1196" spans="7:7">
      <c r="G1196" s="138"/>
    </row>
    <row r="1197" spans="7:7">
      <c r="G1197" s="138"/>
    </row>
    <row r="1198" spans="7:7">
      <c r="G1198" s="138"/>
    </row>
    <row r="1199" spans="7:7">
      <c r="G1199" s="138"/>
    </row>
    <row r="1200" spans="7:7">
      <c r="G1200" s="138"/>
    </row>
    <row r="1201" spans="7:7">
      <c r="G1201" s="138"/>
    </row>
    <row r="1202" spans="7:7">
      <c r="G1202" s="138"/>
    </row>
    <row r="1203" spans="7:7">
      <c r="G1203" s="138"/>
    </row>
    <row r="1204" spans="7:7">
      <c r="G1204" s="138"/>
    </row>
    <row r="1205" spans="7:7">
      <c r="G1205" s="138"/>
    </row>
    <row r="1206" spans="7:7">
      <c r="G1206" s="138"/>
    </row>
    <row r="1207" spans="7:7">
      <c r="G1207" s="138"/>
    </row>
    <row r="1208" spans="7:7">
      <c r="G1208" s="138"/>
    </row>
    <row r="1209" spans="7:7">
      <c r="G1209" s="138"/>
    </row>
    <row r="1210" spans="7:7">
      <c r="G1210" s="138"/>
    </row>
    <row r="1211" spans="7:7">
      <c r="G1211" s="138"/>
    </row>
    <row r="1212" spans="7:7">
      <c r="G1212" s="138"/>
    </row>
    <row r="1213" spans="7:7">
      <c r="G1213" s="138"/>
    </row>
    <row r="1214" spans="7:7">
      <c r="G1214" s="138"/>
    </row>
    <row r="1215" spans="7:7">
      <c r="G1215" s="138"/>
    </row>
    <row r="1216" spans="7:7">
      <c r="G1216" s="138"/>
    </row>
    <row r="1217" spans="7:7">
      <c r="G1217" s="138"/>
    </row>
    <row r="1218" spans="7:7">
      <c r="G1218" s="138"/>
    </row>
    <row r="1219" spans="7:7">
      <c r="G1219" s="138"/>
    </row>
    <row r="1220" spans="7:7">
      <c r="G1220" s="138"/>
    </row>
    <row r="1221" spans="7:7">
      <c r="G1221" s="138"/>
    </row>
    <row r="1222" spans="7:7">
      <c r="G1222" s="138"/>
    </row>
    <row r="1223" spans="7:7">
      <c r="G1223" s="138"/>
    </row>
    <row r="1224" spans="7:7">
      <c r="G1224" s="138"/>
    </row>
    <row r="1225" spans="7:7">
      <c r="G1225" s="138"/>
    </row>
    <row r="1226" spans="7:7">
      <c r="G1226" s="138"/>
    </row>
    <row r="1227" spans="7:7">
      <c r="G1227" s="138"/>
    </row>
    <row r="1228" spans="7:7">
      <c r="G1228" s="138"/>
    </row>
    <row r="1229" spans="7:7">
      <c r="G1229" s="138"/>
    </row>
    <row r="1230" spans="7:7">
      <c r="G1230" s="138"/>
    </row>
    <row r="1231" spans="7:7">
      <c r="G1231" s="138"/>
    </row>
    <row r="1232" spans="7:7">
      <c r="G1232" s="138"/>
    </row>
    <row r="1233" spans="7:7">
      <c r="G1233" s="138"/>
    </row>
    <row r="1234" spans="7:7">
      <c r="G1234" s="138"/>
    </row>
    <row r="1235" spans="7:7">
      <c r="G1235" s="138"/>
    </row>
    <row r="1236" spans="7:7">
      <c r="G1236" s="138"/>
    </row>
    <row r="1237" spans="7:7">
      <c r="G1237" s="138"/>
    </row>
    <row r="1238" spans="7:7">
      <c r="G1238" s="138"/>
    </row>
    <row r="1239" spans="7:7">
      <c r="G1239" s="138"/>
    </row>
    <row r="1240" spans="7:7">
      <c r="G1240" s="138"/>
    </row>
    <row r="1241" spans="7:7">
      <c r="G1241" s="138"/>
    </row>
    <row r="1242" spans="7:7">
      <c r="G1242" s="138"/>
    </row>
    <row r="1243" spans="7:7">
      <c r="G1243" s="138"/>
    </row>
    <row r="1244" spans="7:7">
      <c r="G1244" s="138"/>
    </row>
    <row r="1245" spans="7:7">
      <c r="G1245" s="138"/>
    </row>
    <row r="1246" spans="7:7">
      <c r="G1246" s="138"/>
    </row>
    <row r="1247" spans="7:7">
      <c r="G1247" s="138"/>
    </row>
    <row r="1248" spans="7:7">
      <c r="G1248" s="138"/>
    </row>
    <row r="1249" spans="7:7">
      <c r="G1249" s="138"/>
    </row>
    <row r="1250" spans="7:7">
      <c r="G1250" s="138"/>
    </row>
    <row r="1251" spans="7:7">
      <c r="G1251" s="138"/>
    </row>
    <row r="1252" spans="7:7">
      <c r="G1252" s="138"/>
    </row>
    <row r="1253" spans="7:7">
      <c r="G1253" s="138"/>
    </row>
    <row r="1254" spans="7:7">
      <c r="G1254" s="138"/>
    </row>
    <row r="1255" spans="7:7">
      <c r="G1255" s="138"/>
    </row>
    <row r="1256" spans="7:7">
      <c r="G1256" s="138"/>
    </row>
    <row r="1257" spans="7:7">
      <c r="G1257" s="138"/>
    </row>
    <row r="1258" spans="7:7">
      <c r="G1258" s="138"/>
    </row>
    <row r="1259" spans="7:7">
      <c r="G1259" s="138"/>
    </row>
    <row r="1260" spans="7:7">
      <c r="G1260" s="138"/>
    </row>
    <row r="1261" spans="7:7">
      <c r="G1261" s="138"/>
    </row>
    <row r="1262" spans="7:7">
      <c r="G1262" s="138"/>
    </row>
    <row r="1263" spans="7:7">
      <c r="G1263" s="138"/>
    </row>
    <row r="1264" spans="7:7">
      <c r="G1264" s="138"/>
    </row>
    <row r="1265" spans="7:7">
      <c r="G1265" s="138"/>
    </row>
    <row r="1266" spans="7:7">
      <c r="G1266" s="138"/>
    </row>
    <row r="1267" spans="7:7">
      <c r="G1267" s="138"/>
    </row>
    <row r="1268" spans="7:7">
      <c r="G1268" s="138"/>
    </row>
    <row r="1269" spans="7:7">
      <c r="G1269" s="138"/>
    </row>
    <row r="1270" spans="7:7">
      <c r="G1270" s="138"/>
    </row>
    <row r="1271" spans="7:7">
      <c r="G1271" s="138"/>
    </row>
    <row r="1272" spans="7:7">
      <c r="G1272" s="138"/>
    </row>
    <row r="1273" spans="7:7">
      <c r="G1273" s="138"/>
    </row>
    <row r="1274" spans="7:7">
      <c r="G1274" s="138"/>
    </row>
    <row r="1275" spans="7:7">
      <c r="G1275" s="138"/>
    </row>
    <row r="1276" spans="7:7">
      <c r="G1276" s="138"/>
    </row>
    <row r="1277" spans="7:7">
      <c r="G1277" s="138"/>
    </row>
    <row r="1278" spans="7:7">
      <c r="G1278" s="138"/>
    </row>
    <row r="1279" spans="7:7">
      <c r="G1279" s="138"/>
    </row>
    <row r="1280" spans="7:7">
      <c r="G1280" s="138"/>
    </row>
    <row r="1281" spans="7:7">
      <c r="G1281" s="138"/>
    </row>
    <row r="1282" spans="7:7">
      <c r="G1282" s="138"/>
    </row>
    <row r="1283" spans="7:7">
      <c r="G1283" s="138"/>
    </row>
    <row r="1284" spans="7:7">
      <c r="G1284" s="138"/>
    </row>
    <row r="1285" spans="7:7">
      <c r="G1285" s="138"/>
    </row>
    <row r="1286" spans="7:7">
      <c r="G1286" s="138"/>
    </row>
    <row r="1287" spans="7:7">
      <c r="G1287" s="138"/>
    </row>
    <row r="1288" spans="7:7">
      <c r="G1288" s="138"/>
    </row>
    <row r="1289" spans="7:7">
      <c r="G1289" s="138"/>
    </row>
    <row r="1290" spans="7:7">
      <c r="G1290" s="138"/>
    </row>
    <row r="1291" spans="7:7">
      <c r="G1291" s="138"/>
    </row>
    <row r="1292" spans="7:7">
      <c r="G1292" s="138"/>
    </row>
    <row r="1293" spans="7:7">
      <c r="G1293" s="138"/>
    </row>
    <row r="1294" spans="7:7">
      <c r="G1294" s="138"/>
    </row>
    <row r="1295" spans="7:7">
      <c r="G1295" s="138"/>
    </row>
    <row r="1296" spans="7:7">
      <c r="G1296" s="138"/>
    </row>
    <row r="1297" spans="7:7">
      <c r="G1297" s="138"/>
    </row>
    <row r="1298" spans="7:7">
      <c r="G1298" s="138"/>
    </row>
    <row r="1299" spans="7:7">
      <c r="G1299" s="138"/>
    </row>
    <row r="1300" spans="7:7">
      <c r="G1300" s="138"/>
    </row>
    <row r="1301" spans="7:7">
      <c r="G1301" s="138"/>
    </row>
    <row r="1302" spans="7:7">
      <c r="G1302" s="138"/>
    </row>
    <row r="1303" spans="7:7">
      <c r="G1303" s="138"/>
    </row>
    <row r="1304" spans="7:7">
      <c r="G1304" s="138"/>
    </row>
    <row r="1305" spans="7:7">
      <c r="G1305" s="138"/>
    </row>
    <row r="1306" spans="7:7">
      <c r="G1306" s="138"/>
    </row>
    <row r="1307" spans="7:7">
      <c r="G1307" s="138"/>
    </row>
    <row r="1308" spans="7:7">
      <c r="G1308" s="138"/>
    </row>
    <row r="1309" spans="7:7">
      <c r="G1309" s="138"/>
    </row>
    <row r="1310" spans="7:7">
      <c r="G1310" s="138"/>
    </row>
    <row r="1311" spans="7:7">
      <c r="G1311" s="138"/>
    </row>
    <row r="1312" spans="7:7">
      <c r="G1312" s="138"/>
    </row>
    <row r="1313" spans="7:7">
      <c r="G1313" s="138"/>
    </row>
    <row r="1314" spans="7:7">
      <c r="G1314" s="138"/>
    </row>
    <row r="1315" spans="7:7">
      <c r="G1315" s="138"/>
    </row>
    <row r="1316" spans="7:7">
      <c r="G1316" s="138"/>
    </row>
    <row r="1317" spans="7:7">
      <c r="G1317" s="138"/>
    </row>
    <row r="1318" spans="7:7">
      <c r="G1318" s="138"/>
    </row>
    <row r="1319" spans="7:7">
      <c r="G1319" s="138"/>
    </row>
    <row r="1320" spans="7:7">
      <c r="G1320" s="138"/>
    </row>
    <row r="1321" spans="7:7">
      <c r="G1321" s="138"/>
    </row>
    <row r="1322" spans="7:7">
      <c r="G1322" s="138"/>
    </row>
    <row r="1323" spans="7:7">
      <c r="G1323" s="138"/>
    </row>
    <row r="1324" spans="7:7">
      <c r="G1324" s="138"/>
    </row>
    <row r="1325" spans="7:7">
      <c r="G1325" s="138"/>
    </row>
    <row r="1326" spans="7:7">
      <c r="G1326" s="138"/>
    </row>
    <row r="1327" spans="7:7">
      <c r="G1327" s="138"/>
    </row>
    <row r="1328" spans="7:7">
      <c r="G1328" s="138"/>
    </row>
    <row r="1329" spans="7:7">
      <c r="G1329" s="138"/>
    </row>
    <row r="1330" spans="7:7">
      <c r="G1330" s="138"/>
    </row>
    <row r="1331" spans="7:7">
      <c r="G1331" s="138"/>
    </row>
    <row r="1332" spans="7:7">
      <c r="G1332" s="138"/>
    </row>
    <row r="1333" spans="7:7">
      <c r="G1333" s="138"/>
    </row>
    <row r="1334" spans="7:7">
      <c r="G1334" s="138"/>
    </row>
    <row r="1335" spans="7:7">
      <c r="G1335" s="138"/>
    </row>
    <row r="1336" spans="7:7">
      <c r="G1336" s="138"/>
    </row>
    <row r="1337" spans="7:7">
      <c r="G1337" s="138"/>
    </row>
    <row r="1338" spans="7:7">
      <c r="G1338" s="138"/>
    </row>
    <row r="1339" spans="7:7">
      <c r="G1339" s="138"/>
    </row>
    <row r="1340" spans="7:7">
      <c r="G1340" s="138"/>
    </row>
    <row r="1341" spans="7:7">
      <c r="G1341" s="138"/>
    </row>
    <row r="1342" spans="7:7">
      <c r="G1342" s="138"/>
    </row>
    <row r="1343" spans="7:7">
      <c r="G1343" s="138"/>
    </row>
    <row r="1344" spans="7:7">
      <c r="G1344" s="138"/>
    </row>
    <row r="1345" spans="7:7">
      <c r="G1345" s="138"/>
    </row>
    <row r="1346" spans="7:7">
      <c r="G1346" s="138"/>
    </row>
    <row r="1347" spans="7:7">
      <c r="G1347" s="138"/>
    </row>
    <row r="1348" spans="7:7">
      <c r="G1348" s="138"/>
    </row>
    <row r="1349" spans="7:7">
      <c r="G1349" s="138"/>
    </row>
    <row r="1350" spans="7:7">
      <c r="G1350" s="138"/>
    </row>
    <row r="1351" spans="7:7">
      <c r="G1351" s="138"/>
    </row>
    <row r="1352" spans="7:7">
      <c r="G1352" s="138"/>
    </row>
    <row r="1353" spans="7:7">
      <c r="G1353" s="138"/>
    </row>
    <row r="1354" spans="7:7">
      <c r="G1354" s="138"/>
    </row>
    <row r="1355" spans="7:7">
      <c r="G1355" s="138"/>
    </row>
    <row r="1356" spans="7:7">
      <c r="G1356" s="138"/>
    </row>
    <row r="1357" spans="7:7">
      <c r="G1357" s="138"/>
    </row>
    <row r="1358" spans="7:7">
      <c r="G1358" s="138"/>
    </row>
    <row r="1359" spans="7:7">
      <c r="G1359" s="138"/>
    </row>
    <row r="1360" spans="7:7">
      <c r="G1360" s="138"/>
    </row>
    <row r="1361" spans="7:7">
      <c r="G1361" s="138"/>
    </row>
    <row r="1362" spans="7:7">
      <c r="G1362" s="138"/>
    </row>
    <row r="1363" spans="7:7">
      <c r="G1363" s="138"/>
    </row>
    <row r="1364" spans="7:7">
      <c r="G1364" s="138"/>
    </row>
    <row r="1365" spans="7:7">
      <c r="G1365" s="138"/>
    </row>
    <row r="1366" spans="7:7">
      <c r="G1366" s="138"/>
    </row>
    <row r="1367" spans="7:7">
      <c r="G1367" s="138"/>
    </row>
    <row r="1368" spans="7:7">
      <c r="G1368" s="138"/>
    </row>
    <row r="1369" spans="7:7">
      <c r="G1369" s="138"/>
    </row>
    <row r="1370" spans="7:7">
      <c r="G1370" s="138"/>
    </row>
    <row r="1371" spans="7:7">
      <c r="G1371" s="138"/>
    </row>
    <row r="1372" spans="7:7">
      <c r="G1372" s="138"/>
    </row>
    <row r="1373" spans="7:7">
      <c r="G1373" s="138"/>
    </row>
    <row r="1374" spans="7:7">
      <c r="G1374" s="138"/>
    </row>
    <row r="1375" spans="7:7">
      <c r="G1375" s="138"/>
    </row>
    <row r="1376" spans="7:7">
      <c r="G1376" s="138"/>
    </row>
    <row r="1377" spans="7:7">
      <c r="G1377" s="138"/>
    </row>
    <row r="1378" spans="7:7">
      <c r="G1378" s="138"/>
    </row>
    <row r="1379" spans="7:7">
      <c r="G1379" s="138"/>
    </row>
    <row r="1380" spans="7:7">
      <c r="G1380" s="138"/>
    </row>
    <row r="1381" spans="7:7">
      <c r="G1381" s="138"/>
    </row>
    <row r="1382" spans="7:7">
      <c r="G1382" s="138"/>
    </row>
    <row r="1383" spans="7:7">
      <c r="G1383" s="138"/>
    </row>
    <row r="1384" spans="7:7">
      <c r="G1384" s="138"/>
    </row>
    <row r="1385" spans="7:7">
      <c r="G1385" s="138"/>
    </row>
    <row r="1386" spans="7:7">
      <c r="G1386" s="138"/>
    </row>
    <row r="1387" spans="7:7">
      <c r="G1387" s="138"/>
    </row>
    <row r="1388" spans="7:7">
      <c r="G1388" s="138"/>
    </row>
    <row r="1389" spans="7:7">
      <c r="G1389" s="138"/>
    </row>
    <row r="1390" spans="7:7">
      <c r="G1390" s="138"/>
    </row>
    <row r="1391" spans="7:7">
      <c r="G1391" s="138"/>
    </row>
    <row r="1392" spans="7:7">
      <c r="G1392" s="138"/>
    </row>
    <row r="1393" spans="7:7">
      <c r="G1393" s="138"/>
    </row>
    <row r="1394" spans="7:7">
      <c r="G1394" s="138"/>
    </row>
    <row r="1395" spans="7:7">
      <c r="G1395" s="138"/>
    </row>
    <row r="1396" spans="7:7">
      <c r="G1396" s="138"/>
    </row>
    <row r="1397" spans="7:7">
      <c r="G1397" s="138"/>
    </row>
    <row r="1398" spans="7:7">
      <c r="G1398" s="138"/>
    </row>
    <row r="1399" spans="7:7">
      <c r="G1399" s="138"/>
    </row>
    <row r="1400" spans="7:7">
      <c r="G1400" s="138"/>
    </row>
    <row r="1401" spans="7:7">
      <c r="G1401" s="138"/>
    </row>
    <row r="1402" spans="7:7">
      <c r="G1402" s="138"/>
    </row>
    <row r="1403" spans="7:7">
      <c r="G1403" s="138"/>
    </row>
    <row r="1404" spans="7:7">
      <c r="G1404" s="138"/>
    </row>
    <row r="1405" spans="7:7">
      <c r="G1405" s="138"/>
    </row>
    <row r="1406" spans="7:7">
      <c r="G1406" s="138"/>
    </row>
    <row r="1407" spans="7:7">
      <c r="G1407" s="138"/>
    </row>
    <row r="1408" spans="7:7">
      <c r="G1408" s="138"/>
    </row>
    <row r="1409" spans="7:7">
      <c r="G1409" s="138"/>
    </row>
    <row r="1410" spans="7:7">
      <c r="G1410" s="138"/>
    </row>
    <row r="1411" spans="7:7">
      <c r="G1411" s="138"/>
    </row>
    <row r="1412" spans="7:7">
      <c r="G1412" s="138"/>
    </row>
    <row r="1413" spans="7:7">
      <c r="G1413" s="138"/>
    </row>
    <row r="1414" spans="7:7">
      <c r="G1414" s="138"/>
    </row>
    <row r="1415" spans="7:7">
      <c r="G1415" s="138"/>
    </row>
    <row r="1416" spans="7:7">
      <c r="G1416" s="138"/>
    </row>
    <row r="1417" spans="7:7">
      <c r="G1417" s="138"/>
    </row>
    <row r="1418" spans="7:7">
      <c r="G1418" s="138"/>
    </row>
    <row r="1419" spans="7:7">
      <c r="G1419" s="138"/>
    </row>
    <row r="1420" spans="7:7">
      <c r="G1420" s="138"/>
    </row>
    <row r="1421" spans="7:7">
      <c r="G1421" s="138"/>
    </row>
    <row r="1422" spans="7:7">
      <c r="G1422" s="138"/>
    </row>
    <row r="1423" spans="7:7">
      <c r="G1423" s="138"/>
    </row>
    <row r="1424" spans="7:7">
      <c r="G1424" s="138"/>
    </row>
    <row r="1425" spans="7:7">
      <c r="G1425" s="138"/>
    </row>
    <row r="1426" spans="7:7">
      <c r="G1426" s="138"/>
    </row>
    <row r="1427" spans="7:7">
      <c r="G1427" s="138"/>
    </row>
    <row r="1428" spans="7:7">
      <c r="G1428" s="138"/>
    </row>
    <row r="1429" spans="7:7">
      <c r="G1429" s="138"/>
    </row>
    <row r="1430" spans="7:7">
      <c r="G1430" s="138"/>
    </row>
    <row r="1431" spans="7:7">
      <c r="G1431" s="138"/>
    </row>
    <row r="1432" spans="7:7">
      <c r="G1432" s="138"/>
    </row>
    <row r="1433" spans="7:7">
      <c r="G1433" s="138"/>
    </row>
    <row r="1434" spans="7:7">
      <c r="G1434" s="138"/>
    </row>
    <row r="1435" spans="7:7">
      <c r="G1435" s="138"/>
    </row>
    <row r="1436" spans="7:7">
      <c r="G1436" s="138"/>
    </row>
    <row r="1437" spans="7:7">
      <c r="G1437" s="138"/>
    </row>
    <row r="1438" spans="7:7">
      <c r="G1438" s="138"/>
    </row>
    <row r="1439" spans="7:7">
      <c r="G1439" s="138"/>
    </row>
    <row r="1440" spans="7:7">
      <c r="G1440" s="138"/>
    </row>
    <row r="1441" spans="7:7">
      <c r="G1441" s="138"/>
    </row>
    <row r="1442" spans="7:7">
      <c r="G1442" s="138"/>
    </row>
    <row r="1443" spans="7:7">
      <c r="G1443" s="138"/>
    </row>
    <row r="1444" spans="7:7">
      <c r="G1444" s="138"/>
    </row>
    <row r="1445" spans="7:7">
      <c r="G1445" s="138"/>
    </row>
    <row r="1446" spans="7:7">
      <c r="G1446" s="138"/>
    </row>
    <row r="1447" spans="7:7">
      <c r="G1447" s="138"/>
    </row>
    <row r="1448" spans="7:7">
      <c r="G1448" s="138"/>
    </row>
    <row r="1449" spans="7:7">
      <c r="G1449" s="138"/>
    </row>
    <row r="1450" spans="7:7">
      <c r="G1450" s="138"/>
    </row>
    <row r="1451" spans="7:7">
      <c r="G1451" s="138"/>
    </row>
    <row r="1452" spans="7:7">
      <c r="G1452" s="138"/>
    </row>
    <row r="1453" spans="7:7">
      <c r="G1453" s="138"/>
    </row>
    <row r="1454" spans="7:7">
      <c r="G1454" s="138"/>
    </row>
    <row r="1455" spans="7:7">
      <c r="G1455" s="138"/>
    </row>
    <row r="1456" spans="7:7">
      <c r="G1456" s="138"/>
    </row>
    <row r="1457" spans="7:7">
      <c r="G1457" s="138"/>
    </row>
    <row r="1458" spans="7:7">
      <c r="G1458" s="138"/>
    </row>
    <row r="1459" spans="7:7">
      <c r="G1459" s="138"/>
    </row>
    <row r="1460" spans="7:7">
      <c r="G1460" s="138"/>
    </row>
    <row r="1461" spans="7:7">
      <c r="G1461" s="138"/>
    </row>
    <row r="1462" spans="7:7">
      <c r="G1462" s="138"/>
    </row>
    <row r="1463" spans="7:7">
      <c r="G1463" s="138"/>
    </row>
    <row r="1464" spans="7:7">
      <c r="G1464" s="138"/>
    </row>
    <row r="1465" spans="7:7">
      <c r="G1465" s="138"/>
    </row>
    <row r="1466" spans="7:7">
      <c r="G1466" s="138"/>
    </row>
    <row r="1467" spans="7:7">
      <c r="G1467" s="138"/>
    </row>
    <row r="1468" spans="7:7">
      <c r="G1468" s="138"/>
    </row>
    <row r="1469" spans="7:7">
      <c r="G1469" s="138"/>
    </row>
    <row r="1470" spans="7:7">
      <c r="G1470" s="138"/>
    </row>
    <row r="1471" spans="7:7">
      <c r="G1471" s="138"/>
    </row>
    <row r="1472" spans="7:7">
      <c r="G1472" s="138"/>
    </row>
    <row r="1473" spans="7:7">
      <c r="G1473" s="138"/>
    </row>
    <row r="1474" spans="7:7">
      <c r="G1474" s="138"/>
    </row>
    <row r="1475" spans="7:7">
      <c r="G1475" s="138"/>
    </row>
    <row r="1476" spans="7:7">
      <c r="G1476" s="138"/>
    </row>
    <row r="1477" spans="7:7">
      <c r="G1477" s="138"/>
    </row>
    <row r="1478" spans="7:7">
      <c r="G1478" s="138"/>
    </row>
    <row r="1479" spans="7:7">
      <c r="G1479" s="138"/>
    </row>
    <row r="1480" spans="7:7">
      <c r="G1480" s="138"/>
    </row>
    <row r="1481" spans="7:7">
      <c r="G1481" s="138"/>
    </row>
    <row r="1482" spans="7:7">
      <c r="G1482" s="138"/>
    </row>
    <row r="1483" spans="7:7">
      <c r="G1483" s="138"/>
    </row>
    <row r="1484" spans="7:7">
      <c r="G1484" s="138"/>
    </row>
    <row r="1485" spans="7:7">
      <c r="G1485" s="138"/>
    </row>
    <row r="1486" spans="7:7">
      <c r="G1486" s="138"/>
    </row>
    <row r="1487" spans="7:7">
      <c r="G1487" s="138"/>
    </row>
    <row r="1488" spans="7:7">
      <c r="G1488" s="138"/>
    </row>
    <row r="1489" spans="7:7">
      <c r="G1489" s="138"/>
    </row>
    <row r="1490" spans="7:7">
      <c r="G1490" s="138"/>
    </row>
    <row r="1491" spans="7:7">
      <c r="G1491" s="138"/>
    </row>
    <row r="1492" spans="7:7">
      <c r="G1492" s="138"/>
    </row>
    <row r="1493" spans="7:7">
      <c r="G1493" s="138"/>
    </row>
    <row r="1494" spans="7:7">
      <c r="G1494" s="138"/>
    </row>
    <row r="1495" spans="7:7">
      <c r="G1495" s="138"/>
    </row>
    <row r="1496" spans="7:7">
      <c r="G1496" s="138"/>
    </row>
    <row r="1497" spans="7:7">
      <c r="G1497" s="138"/>
    </row>
    <row r="1498" spans="7:7">
      <c r="G1498" s="138"/>
    </row>
    <row r="1499" spans="7:7">
      <c r="G1499" s="138"/>
    </row>
    <row r="1500" spans="7:7">
      <c r="G1500" s="138"/>
    </row>
    <row r="1501" spans="7:7">
      <c r="G1501" s="138"/>
    </row>
    <row r="1502" spans="7:7">
      <c r="G1502" s="138"/>
    </row>
    <row r="1503" spans="7:7">
      <c r="G1503" s="138"/>
    </row>
    <row r="1504" spans="7:7">
      <c r="G1504" s="138"/>
    </row>
    <row r="1505" spans="7:7">
      <c r="G1505" s="138"/>
    </row>
    <row r="1506" spans="7:7">
      <c r="G1506" s="138"/>
    </row>
    <row r="1507" spans="7:7">
      <c r="G1507" s="138"/>
    </row>
    <row r="1508" spans="7:7">
      <c r="G1508" s="138"/>
    </row>
    <row r="1509" spans="7:7">
      <c r="G1509" s="138"/>
    </row>
    <row r="1510" spans="7:7">
      <c r="G1510" s="138"/>
    </row>
    <row r="1511" spans="7:7">
      <c r="G1511" s="138"/>
    </row>
    <row r="1512" spans="7:7">
      <c r="G1512" s="138"/>
    </row>
    <row r="1513" spans="7:7">
      <c r="G1513" s="138"/>
    </row>
    <row r="1514" spans="7:7">
      <c r="G1514" s="138"/>
    </row>
    <row r="1515" spans="7:7">
      <c r="G1515" s="138"/>
    </row>
    <row r="1516" spans="7:7">
      <c r="G1516" s="138"/>
    </row>
    <row r="1517" spans="7:7">
      <c r="G1517" s="138"/>
    </row>
    <row r="1518" spans="7:7">
      <c r="G1518" s="138"/>
    </row>
    <row r="1519" spans="7:7">
      <c r="G1519" s="138"/>
    </row>
    <row r="1520" spans="7:7">
      <c r="G1520" s="138"/>
    </row>
    <row r="1521" spans="7:7">
      <c r="G1521" s="138"/>
    </row>
    <row r="1522" spans="7:7">
      <c r="G1522" s="138"/>
    </row>
    <row r="1523" spans="7:7">
      <c r="G1523" s="138"/>
    </row>
    <row r="1524" spans="7:7">
      <c r="G1524" s="138"/>
    </row>
    <row r="1525" spans="7:7">
      <c r="G1525" s="138"/>
    </row>
    <row r="1526" spans="7:7">
      <c r="G1526" s="138"/>
    </row>
    <row r="1527" spans="7:7">
      <c r="G1527" s="138"/>
    </row>
    <row r="1528" spans="7:7">
      <c r="G1528" s="138"/>
    </row>
    <row r="1529" spans="7:7">
      <c r="G1529" s="138"/>
    </row>
    <row r="1530" spans="7:7">
      <c r="G1530" s="138"/>
    </row>
    <row r="1531" spans="7:7">
      <c r="G1531" s="138"/>
    </row>
    <row r="1532" spans="7:7">
      <c r="G1532" s="138"/>
    </row>
    <row r="1533" spans="7:7">
      <c r="G1533" s="138"/>
    </row>
    <row r="1534" spans="7:7">
      <c r="G1534" s="138"/>
    </row>
    <row r="1535" spans="7:7">
      <c r="G1535" s="138"/>
    </row>
    <row r="1536" spans="7:7">
      <c r="G1536" s="138"/>
    </row>
    <row r="1537" spans="7:7">
      <c r="G1537" s="138"/>
    </row>
    <row r="1538" spans="7:7">
      <c r="G1538" s="138"/>
    </row>
    <row r="1539" spans="7:7">
      <c r="G1539" s="138"/>
    </row>
    <row r="1540" spans="7:7">
      <c r="G1540" s="138"/>
    </row>
    <row r="1541" spans="7:7">
      <c r="G1541" s="138"/>
    </row>
    <row r="1542" spans="7:7">
      <c r="G1542" s="138"/>
    </row>
    <row r="1543" spans="7:7">
      <c r="G1543" s="138"/>
    </row>
    <row r="1544" spans="7:7">
      <c r="G1544" s="138"/>
    </row>
    <row r="1545" spans="7:7">
      <c r="G1545" s="138"/>
    </row>
    <row r="1546" spans="7:7">
      <c r="G1546" s="138"/>
    </row>
    <row r="1547" spans="7:7">
      <c r="G1547" s="138"/>
    </row>
    <row r="1548" spans="7:7">
      <c r="G1548" s="138"/>
    </row>
    <row r="1549" spans="7:7">
      <c r="G1549" s="138"/>
    </row>
    <row r="1550" spans="7:7">
      <c r="G1550" s="138"/>
    </row>
    <row r="1551" spans="7:7">
      <c r="G1551" s="138"/>
    </row>
    <row r="1552" spans="7:7">
      <c r="G1552" s="138"/>
    </row>
    <row r="1553" spans="7:7">
      <c r="G1553" s="138"/>
    </row>
    <row r="1554" spans="7:7">
      <c r="G1554" s="138"/>
    </row>
    <row r="1555" spans="7:7">
      <c r="G1555" s="138"/>
    </row>
    <row r="1556" spans="7:7">
      <c r="G1556" s="138"/>
    </row>
    <row r="1557" spans="7:7">
      <c r="G1557" s="138"/>
    </row>
    <row r="1558" spans="7:7">
      <c r="G1558" s="138"/>
    </row>
    <row r="1559" spans="7:7">
      <c r="G1559" s="138"/>
    </row>
    <row r="1560" spans="7:7">
      <c r="G1560" s="138"/>
    </row>
    <row r="1561" spans="7:7">
      <c r="G1561" s="138"/>
    </row>
    <row r="1562" spans="7:7">
      <c r="G1562" s="138"/>
    </row>
    <row r="1563" spans="7:7">
      <c r="G1563" s="138"/>
    </row>
    <row r="1564" spans="7:7">
      <c r="G1564" s="138"/>
    </row>
    <row r="1565" spans="7:7">
      <c r="G1565" s="138"/>
    </row>
    <row r="1566" spans="7:7">
      <c r="G1566" s="138"/>
    </row>
    <row r="1567" spans="7:7">
      <c r="G1567" s="138"/>
    </row>
    <row r="1568" spans="7:7">
      <c r="G1568" s="138"/>
    </row>
    <row r="1569" spans="7:7">
      <c r="G1569" s="138"/>
    </row>
    <row r="1570" spans="7:7">
      <c r="G1570" s="138"/>
    </row>
    <row r="1571" spans="7:7">
      <c r="G1571" s="138"/>
    </row>
    <row r="1572" spans="7:7">
      <c r="G1572" s="138"/>
    </row>
    <row r="1573" spans="7:7">
      <c r="G1573" s="138"/>
    </row>
    <row r="1574" spans="7:7">
      <c r="G1574" s="138"/>
    </row>
    <row r="1575" spans="7:7">
      <c r="G1575" s="138"/>
    </row>
    <row r="1576" spans="7:7">
      <c r="G1576" s="138"/>
    </row>
    <row r="1577" spans="7:7">
      <c r="G1577" s="138"/>
    </row>
    <row r="1578" spans="7:7">
      <c r="G1578" s="138"/>
    </row>
    <row r="1579" spans="7:7">
      <c r="G1579" s="138"/>
    </row>
    <row r="1580" spans="7:7">
      <c r="G1580" s="138"/>
    </row>
    <row r="1581" spans="7:7">
      <c r="G1581" s="138"/>
    </row>
    <row r="1582" spans="7:7">
      <c r="G1582" s="138"/>
    </row>
    <row r="1583" spans="7:7">
      <c r="G1583" s="138"/>
    </row>
    <row r="1584" spans="7:7">
      <c r="G1584" s="138"/>
    </row>
    <row r="1585" spans="7:7">
      <c r="G1585" s="138"/>
    </row>
    <row r="1586" spans="7:7">
      <c r="G1586" s="138"/>
    </row>
    <row r="1587" spans="7:7">
      <c r="G1587" s="138"/>
    </row>
    <row r="1588" spans="7:7">
      <c r="G1588" s="138"/>
    </row>
    <row r="1589" spans="7:7">
      <c r="G1589" s="138"/>
    </row>
    <row r="1590" spans="7:7">
      <c r="G1590" s="138"/>
    </row>
    <row r="1591" spans="7:7">
      <c r="G1591" s="138"/>
    </row>
    <row r="1592" spans="7:7">
      <c r="G1592" s="138"/>
    </row>
    <row r="1593" spans="7:7">
      <c r="G1593" s="138"/>
    </row>
    <row r="1594" spans="7:7">
      <c r="G1594" s="138"/>
    </row>
    <row r="1595" spans="7:7">
      <c r="G1595" s="138"/>
    </row>
    <row r="1596" spans="7:7">
      <c r="G1596" s="138"/>
    </row>
    <row r="1597" spans="7:7">
      <c r="G1597" s="138"/>
    </row>
    <row r="1598" spans="7:7">
      <c r="G1598" s="138"/>
    </row>
    <row r="1599" spans="7:7">
      <c r="G1599" s="138"/>
    </row>
    <row r="1600" spans="7:7">
      <c r="G1600" s="138"/>
    </row>
    <row r="1601" spans="7:7">
      <c r="G1601" s="138"/>
    </row>
    <row r="1602" spans="7:7">
      <c r="G1602" s="138"/>
    </row>
    <row r="1603" spans="7:7">
      <c r="G1603" s="138"/>
    </row>
    <row r="1604" spans="7:7">
      <c r="G1604" s="138"/>
    </row>
    <row r="1605" spans="7:7">
      <c r="G1605" s="138"/>
    </row>
    <row r="1606" spans="7:7">
      <c r="G1606" s="138"/>
    </row>
    <row r="1607" spans="7:7">
      <c r="G1607" s="138"/>
    </row>
    <row r="1608" spans="7:7">
      <c r="G1608" s="138"/>
    </row>
    <row r="1609" spans="7:7">
      <c r="G1609" s="138"/>
    </row>
    <row r="1610" spans="7:7">
      <c r="G1610" s="138"/>
    </row>
    <row r="1611" spans="7:7">
      <c r="G1611" s="138"/>
    </row>
    <row r="1612" spans="7:7">
      <c r="G1612" s="138"/>
    </row>
    <row r="1613" spans="7:7">
      <c r="G1613" s="138"/>
    </row>
    <row r="1614" spans="7:7">
      <c r="G1614" s="138"/>
    </row>
    <row r="1615" spans="7:7">
      <c r="G1615" s="138"/>
    </row>
    <row r="1616" spans="7:7">
      <c r="G1616" s="138"/>
    </row>
    <row r="1617" spans="7:7">
      <c r="G1617" s="138"/>
    </row>
    <row r="1618" spans="7:7">
      <c r="G1618" s="138"/>
    </row>
    <row r="1619" spans="7:7">
      <c r="G1619" s="138"/>
    </row>
    <row r="1620" spans="7:7">
      <c r="G1620" s="138"/>
    </row>
    <row r="1621" spans="7:7">
      <c r="G1621" s="138"/>
    </row>
    <row r="1622" spans="7:7">
      <c r="G1622" s="138"/>
    </row>
    <row r="1623" spans="7:7">
      <c r="G1623" s="138"/>
    </row>
    <row r="1624" spans="7:7">
      <c r="G1624" s="138"/>
    </row>
    <row r="1625" spans="7:7">
      <c r="G1625" s="138"/>
    </row>
    <row r="1626" spans="7:7">
      <c r="G1626" s="138"/>
    </row>
    <row r="1627" spans="7:7">
      <c r="G1627" s="138"/>
    </row>
    <row r="1628" spans="7:7">
      <c r="G1628" s="138"/>
    </row>
    <row r="1629" spans="7:7">
      <c r="G1629" s="138"/>
    </row>
    <row r="1630" spans="7:7">
      <c r="G1630" s="138"/>
    </row>
    <row r="1631" spans="7:7">
      <c r="G1631" s="138"/>
    </row>
    <row r="1632" spans="7:7">
      <c r="G1632" s="138"/>
    </row>
    <row r="1633" spans="7:7">
      <c r="G1633" s="138"/>
    </row>
    <row r="1634" spans="7:7">
      <c r="G1634" s="138"/>
    </row>
    <row r="1635" spans="7:7">
      <c r="G1635" s="138"/>
    </row>
    <row r="1636" spans="7:7">
      <c r="G1636" s="138"/>
    </row>
    <row r="1637" spans="7:7">
      <c r="G1637" s="138"/>
    </row>
    <row r="1638" spans="7:7">
      <c r="G1638" s="138"/>
    </row>
    <row r="1639" spans="7:7">
      <c r="G1639" s="138"/>
    </row>
    <row r="1640" spans="7:7">
      <c r="G1640" s="138"/>
    </row>
    <row r="1641" spans="7:7">
      <c r="G1641" s="138"/>
    </row>
    <row r="1642" spans="7:7">
      <c r="G1642" s="138"/>
    </row>
    <row r="1643" spans="7:7">
      <c r="G1643" s="138"/>
    </row>
    <row r="1644" spans="7:7">
      <c r="G1644" s="138"/>
    </row>
    <row r="1645" spans="7:7">
      <c r="G1645" s="138"/>
    </row>
    <row r="1646" spans="7:7">
      <c r="G1646" s="138"/>
    </row>
    <row r="1647" spans="7:7">
      <c r="G1647" s="138"/>
    </row>
    <row r="1648" spans="7:7">
      <c r="G1648" s="138"/>
    </row>
    <row r="1649" spans="7:7">
      <c r="G1649" s="138"/>
    </row>
    <row r="1650" spans="7:7">
      <c r="G1650" s="138"/>
    </row>
    <row r="1651" spans="7:7">
      <c r="G1651" s="138"/>
    </row>
    <row r="1652" spans="7:7">
      <c r="G1652" s="138"/>
    </row>
    <row r="1653" spans="7:7">
      <c r="G1653" s="138"/>
    </row>
    <row r="1654" spans="7:7">
      <c r="G1654" s="138"/>
    </row>
    <row r="1655" spans="7:7">
      <c r="G1655" s="138"/>
    </row>
    <row r="1656" spans="7:7">
      <c r="G1656" s="138"/>
    </row>
    <row r="1657" spans="7:7">
      <c r="G1657" s="138"/>
    </row>
    <row r="1658" spans="7:7">
      <c r="G1658" s="138"/>
    </row>
    <row r="1659" spans="7:7">
      <c r="G1659" s="138"/>
    </row>
    <row r="1660" spans="7:7">
      <c r="G1660" s="138"/>
    </row>
    <row r="1661" spans="7:7">
      <c r="G1661" s="138"/>
    </row>
    <row r="1662" spans="7:7">
      <c r="G1662" s="138"/>
    </row>
    <row r="1663" spans="7:7">
      <c r="G1663" s="138"/>
    </row>
    <row r="1664" spans="7:7">
      <c r="G1664" s="138"/>
    </row>
    <row r="1665" spans="7:7">
      <c r="G1665" s="138"/>
    </row>
    <row r="1666" spans="7:7">
      <c r="G1666" s="138"/>
    </row>
    <row r="1667" spans="7:7">
      <c r="G1667" s="138"/>
    </row>
    <row r="1668" spans="7:7">
      <c r="G1668" s="138"/>
    </row>
    <row r="1669" spans="7:7">
      <c r="G1669" s="138"/>
    </row>
    <row r="1670" spans="7:7">
      <c r="G1670" s="138"/>
    </row>
    <row r="1671" spans="7:7">
      <c r="G1671" s="138"/>
    </row>
    <row r="1672" spans="7:7">
      <c r="G1672" s="138"/>
    </row>
    <row r="1673" spans="7:7">
      <c r="G1673" s="138"/>
    </row>
    <row r="1674" spans="7:7">
      <c r="G1674" s="138"/>
    </row>
    <row r="1675" spans="7:7">
      <c r="G1675" s="138"/>
    </row>
    <row r="1676" spans="7:7">
      <c r="G1676" s="138"/>
    </row>
    <row r="1677" spans="7:7">
      <c r="G1677" s="138"/>
    </row>
    <row r="1678" spans="7:7">
      <c r="G1678" s="138"/>
    </row>
    <row r="1679" spans="7:7">
      <c r="G1679" s="138"/>
    </row>
    <row r="1680" spans="7:7">
      <c r="G1680" s="138"/>
    </row>
    <row r="1681" spans="7:7">
      <c r="G1681" s="138"/>
    </row>
    <row r="1682" spans="7:7">
      <c r="G1682" s="138"/>
    </row>
    <row r="1683" spans="7:7">
      <c r="G1683" s="138"/>
    </row>
    <row r="1684" spans="7:7">
      <c r="G1684" s="138"/>
    </row>
    <row r="1685" spans="7:7">
      <c r="G1685" s="138"/>
    </row>
    <row r="1686" spans="7:7">
      <c r="G1686" s="138"/>
    </row>
    <row r="1687" spans="7:7">
      <c r="G1687" s="138"/>
    </row>
    <row r="1688" spans="7:7">
      <c r="G1688" s="138"/>
    </row>
    <row r="1689" spans="7:7">
      <c r="G1689" s="138"/>
    </row>
    <row r="1690" spans="7:7">
      <c r="G1690" s="138"/>
    </row>
    <row r="1691" spans="7:7">
      <c r="G1691" s="138"/>
    </row>
    <row r="1692" spans="7:7">
      <c r="G1692" s="138"/>
    </row>
    <row r="1693" spans="7:7">
      <c r="G1693" s="138"/>
    </row>
    <row r="1694" spans="7:7">
      <c r="G1694" s="138"/>
    </row>
    <row r="1695" spans="7:7">
      <c r="G1695" s="138"/>
    </row>
    <row r="1696" spans="7:7">
      <c r="G1696" s="138"/>
    </row>
    <row r="1697" spans="7:7">
      <c r="G1697" s="138"/>
    </row>
    <row r="1698" spans="7:7">
      <c r="G1698" s="138"/>
    </row>
    <row r="1699" spans="7:7">
      <c r="G1699" s="138"/>
    </row>
    <row r="1700" spans="7:7">
      <c r="G1700" s="138"/>
    </row>
    <row r="1701" spans="7:7">
      <c r="G1701" s="138"/>
    </row>
    <row r="1702" spans="7:7">
      <c r="G1702" s="138"/>
    </row>
    <row r="1703" spans="7:7">
      <c r="G1703" s="138"/>
    </row>
    <row r="1704" spans="7:7">
      <c r="G1704" s="138"/>
    </row>
    <row r="1705" spans="7:7">
      <c r="G1705" s="138"/>
    </row>
    <row r="1706" spans="7:7">
      <c r="G1706" s="138"/>
    </row>
    <row r="1707" spans="7:7">
      <c r="G1707" s="138"/>
    </row>
    <row r="1708" spans="7:7">
      <c r="G1708" s="138"/>
    </row>
    <row r="1709" spans="7:7">
      <c r="G1709" s="138"/>
    </row>
    <row r="1710" spans="7:7">
      <c r="G1710" s="138"/>
    </row>
    <row r="1711" spans="7:7">
      <c r="G1711" s="138"/>
    </row>
    <row r="1712" spans="7:7">
      <c r="G1712" s="138"/>
    </row>
    <row r="1713" spans="7:7">
      <c r="G1713" s="138"/>
    </row>
    <row r="1714" spans="7:7">
      <c r="G1714" s="138"/>
    </row>
    <row r="1715" spans="7:7">
      <c r="G1715" s="138"/>
    </row>
    <row r="1716" spans="7:7">
      <c r="G1716" s="138"/>
    </row>
    <row r="1717" spans="7:7">
      <c r="G1717" s="138"/>
    </row>
    <row r="1718" spans="7:7">
      <c r="G1718" s="138"/>
    </row>
    <row r="1719" spans="7:7">
      <c r="G1719" s="138"/>
    </row>
    <row r="1720" spans="7:7">
      <c r="G1720" s="138"/>
    </row>
    <row r="1721" spans="7:7">
      <c r="G1721" s="138"/>
    </row>
    <row r="1722" spans="7:7">
      <c r="G1722" s="138"/>
    </row>
    <row r="1723" spans="7:7">
      <c r="G1723" s="138"/>
    </row>
    <row r="1724" spans="7:7">
      <c r="G1724" s="138"/>
    </row>
    <row r="1725" spans="7:7">
      <c r="G1725" s="138"/>
    </row>
    <row r="1726" spans="7:7">
      <c r="G1726" s="138"/>
    </row>
    <row r="1727" spans="7:7">
      <c r="G1727" s="138"/>
    </row>
    <row r="1728" spans="7:7">
      <c r="G1728" s="138"/>
    </row>
    <row r="1729" spans="7:7">
      <c r="G1729" s="138"/>
    </row>
    <row r="1730" spans="7:7">
      <c r="G1730" s="138"/>
    </row>
    <row r="1731" spans="7:7">
      <c r="G1731" s="138"/>
    </row>
    <row r="1732" spans="7:7">
      <c r="G1732" s="138"/>
    </row>
    <row r="1733" spans="7:7">
      <c r="G1733" s="138"/>
    </row>
    <row r="1734" spans="7:7">
      <c r="G1734" s="138"/>
    </row>
    <row r="1735" spans="7:7">
      <c r="G1735" s="138"/>
    </row>
    <row r="1736" spans="7:7">
      <c r="G1736" s="138"/>
    </row>
    <row r="1737" spans="7:7">
      <c r="G1737" s="138"/>
    </row>
    <row r="1738" spans="7:7">
      <c r="G1738" s="138"/>
    </row>
    <row r="1739" spans="7:7">
      <c r="G1739" s="138"/>
    </row>
    <row r="1740" spans="7:7">
      <c r="G1740" s="138"/>
    </row>
    <row r="1741" spans="7:7">
      <c r="G1741" s="138"/>
    </row>
    <row r="1742" spans="7:7">
      <c r="G1742" s="138"/>
    </row>
    <row r="1743" spans="7:7">
      <c r="G1743" s="138"/>
    </row>
    <row r="1744" spans="7:7">
      <c r="G1744" s="138"/>
    </row>
    <row r="1745" spans="7:7">
      <c r="G1745" s="138"/>
    </row>
    <row r="1746" spans="7:7">
      <c r="G1746" s="138"/>
    </row>
    <row r="1747" spans="7:7">
      <c r="G1747" s="138"/>
    </row>
    <row r="1748" spans="7:7">
      <c r="G1748" s="138"/>
    </row>
    <row r="1749" spans="7:7">
      <c r="G1749" s="138"/>
    </row>
    <row r="1750" spans="7:7">
      <c r="G1750" s="138"/>
    </row>
    <row r="1751" spans="7:7">
      <c r="G1751" s="138"/>
    </row>
    <row r="1752" spans="7:7">
      <c r="G1752" s="138"/>
    </row>
    <row r="1753" spans="7:7">
      <c r="G1753" s="138"/>
    </row>
    <row r="1754" spans="7:7">
      <c r="G1754" s="138"/>
    </row>
    <row r="1755" spans="7:7">
      <c r="G1755" s="138"/>
    </row>
    <row r="1756" spans="7:7">
      <c r="G1756" s="138"/>
    </row>
    <row r="1757" spans="7:7">
      <c r="G1757" s="138"/>
    </row>
    <row r="1758" spans="7:7">
      <c r="G1758" s="138"/>
    </row>
    <row r="1759" spans="7:7">
      <c r="G1759" s="138"/>
    </row>
    <row r="1760" spans="7:7">
      <c r="G1760" s="138"/>
    </row>
    <row r="1761" spans="7:7">
      <c r="G1761" s="138"/>
    </row>
    <row r="1762" spans="7:7">
      <c r="G1762" s="138"/>
    </row>
    <row r="1763" spans="7:7">
      <c r="G1763" s="138"/>
    </row>
    <row r="1764" spans="7:7">
      <c r="G1764" s="138"/>
    </row>
    <row r="1765" spans="7:7">
      <c r="G1765" s="138"/>
    </row>
    <row r="1766" spans="7:7">
      <c r="G1766" s="138"/>
    </row>
    <row r="1767" spans="7:7">
      <c r="G1767" s="138"/>
    </row>
    <row r="1768" spans="7:7">
      <c r="G1768" s="138"/>
    </row>
    <row r="1769" spans="7:7">
      <c r="G1769" s="138"/>
    </row>
    <row r="1770" spans="7:7">
      <c r="G1770" s="138"/>
    </row>
    <row r="1771" spans="7:7">
      <c r="G1771" s="138"/>
    </row>
    <row r="1772" spans="7:7">
      <c r="G1772" s="138"/>
    </row>
    <row r="1773" spans="7:7">
      <c r="G1773" s="138"/>
    </row>
    <row r="1774" spans="7:7">
      <c r="G1774" s="138"/>
    </row>
    <row r="1775" spans="7:7">
      <c r="G1775" s="138"/>
    </row>
    <row r="1776" spans="7:7">
      <c r="G1776" s="138"/>
    </row>
    <row r="1777" spans="7:7">
      <c r="G1777" s="138"/>
    </row>
    <row r="1778" spans="7:7">
      <c r="G1778" s="138"/>
    </row>
    <row r="1779" spans="7:7">
      <c r="G1779" s="138"/>
    </row>
    <row r="1780" spans="7:7">
      <c r="G1780" s="138"/>
    </row>
    <row r="1781" spans="7:7">
      <c r="G1781" s="138"/>
    </row>
    <row r="1782" spans="7:7">
      <c r="G1782" s="138"/>
    </row>
    <row r="1783" spans="7:7">
      <c r="G1783" s="138"/>
    </row>
    <row r="1784" spans="7:7">
      <c r="G1784" s="138"/>
    </row>
    <row r="1785" spans="7:7">
      <c r="G1785" s="138"/>
    </row>
    <row r="1786" spans="7:7">
      <c r="G1786" s="138"/>
    </row>
    <row r="1787" spans="7:7">
      <c r="G1787" s="138"/>
    </row>
    <row r="1788" spans="7:7">
      <c r="G1788" s="138"/>
    </row>
    <row r="1789" spans="7:7">
      <c r="G1789" s="138"/>
    </row>
    <row r="1790" spans="7:7">
      <c r="G1790" s="138"/>
    </row>
    <row r="1791" spans="7:7">
      <c r="G1791" s="138"/>
    </row>
    <row r="1792" spans="7:7">
      <c r="G1792" s="138"/>
    </row>
    <row r="1793" spans="7:7">
      <c r="G1793" s="138"/>
    </row>
    <row r="1794" spans="7:7">
      <c r="G1794" s="138"/>
    </row>
    <row r="1795" spans="7:7">
      <c r="G1795" s="138"/>
    </row>
    <row r="1796" spans="7:7">
      <c r="G1796" s="138"/>
    </row>
    <row r="1797" spans="7:7">
      <c r="G1797" s="138"/>
    </row>
    <row r="1798" spans="7:7">
      <c r="G1798" s="138"/>
    </row>
    <row r="1799" spans="7:7">
      <c r="G1799" s="138"/>
    </row>
    <row r="1800" spans="7:7">
      <c r="G1800" s="138"/>
    </row>
    <row r="1801" spans="7:7">
      <c r="G1801" s="138"/>
    </row>
    <row r="1802" spans="7:7">
      <c r="G1802" s="138"/>
    </row>
    <row r="1803" spans="7:7">
      <c r="G1803" s="138"/>
    </row>
    <row r="1804" spans="7:7">
      <c r="G1804" s="138"/>
    </row>
    <row r="1805" spans="7:7">
      <c r="G1805" s="138"/>
    </row>
    <row r="1806" spans="7:7">
      <c r="G1806" s="138"/>
    </row>
    <row r="1807" spans="7:7">
      <c r="G1807" s="138"/>
    </row>
    <row r="1808" spans="7:7">
      <c r="G1808" s="138"/>
    </row>
    <row r="1809" spans="7:7">
      <c r="G1809" s="138"/>
    </row>
    <row r="1810" spans="7:7">
      <c r="G1810" s="138"/>
    </row>
    <row r="1811" spans="7:7">
      <c r="G1811" s="138"/>
    </row>
    <row r="1812" spans="7:7">
      <c r="G1812" s="138"/>
    </row>
    <row r="1813" spans="7:7">
      <c r="G1813" s="138"/>
    </row>
    <row r="1814" spans="7:7">
      <c r="G1814" s="138"/>
    </row>
    <row r="1815" spans="7:7">
      <c r="G1815" s="138"/>
    </row>
    <row r="1816" spans="7:7">
      <c r="G1816" s="138"/>
    </row>
    <row r="1817" spans="7:7">
      <c r="G1817" s="138"/>
    </row>
    <row r="1818" spans="7:7">
      <c r="G1818" s="138"/>
    </row>
    <row r="1819" spans="7:7">
      <c r="G1819" s="138"/>
    </row>
    <row r="1820" spans="7:7">
      <c r="G1820" s="138"/>
    </row>
    <row r="1821" spans="7:7">
      <c r="G1821" s="138"/>
    </row>
    <row r="1822" spans="7:7">
      <c r="G1822" s="138"/>
    </row>
    <row r="1823" spans="7:7">
      <c r="G1823" s="138"/>
    </row>
    <row r="1824" spans="7:7">
      <c r="G1824" s="138"/>
    </row>
    <row r="1825" spans="7:7">
      <c r="G1825" s="138"/>
    </row>
    <row r="1826" spans="7:7">
      <c r="G1826" s="138"/>
    </row>
    <row r="1827" spans="7:7">
      <c r="G1827" s="138"/>
    </row>
    <row r="1828" spans="7:7">
      <c r="G1828" s="138"/>
    </row>
    <row r="1829" spans="7:7">
      <c r="G1829" s="138"/>
    </row>
    <row r="1830" spans="7:7">
      <c r="G1830" s="138"/>
    </row>
    <row r="1831" spans="7:7">
      <c r="G1831" s="138"/>
    </row>
    <row r="1832" spans="7:7">
      <c r="G1832" s="138"/>
    </row>
    <row r="1833" spans="7:7">
      <c r="G1833" s="138"/>
    </row>
    <row r="1834" spans="7:7">
      <c r="G1834" s="138"/>
    </row>
    <row r="1835" spans="7:7">
      <c r="G1835" s="138"/>
    </row>
    <row r="1836" spans="7:7">
      <c r="G1836" s="138"/>
    </row>
    <row r="1837" spans="7:7">
      <c r="G1837" s="138"/>
    </row>
    <row r="1838" spans="7:7">
      <c r="G1838" s="138"/>
    </row>
    <row r="1839" spans="7:7">
      <c r="G1839" s="138"/>
    </row>
    <row r="1840" spans="7:7">
      <c r="G1840" s="138"/>
    </row>
    <row r="1841" spans="7:7">
      <c r="G1841" s="138"/>
    </row>
    <row r="1842" spans="7:7">
      <c r="G1842" s="138"/>
    </row>
    <row r="1843" spans="7:7">
      <c r="G1843" s="138"/>
    </row>
    <row r="1844" spans="7:7">
      <c r="G1844" s="138"/>
    </row>
    <row r="1845" spans="7:7">
      <c r="G1845" s="138"/>
    </row>
    <row r="1846" spans="7:7">
      <c r="G1846" s="138"/>
    </row>
    <row r="1847" spans="7:7">
      <c r="G1847" s="138"/>
    </row>
    <row r="1848" spans="7:7">
      <c r="G1848" s="138"/>
    </row>
    <row r="1849" spans="7:7">
      <c r="G1849" s="138"/>
    </row>
    <row r="1850" spans="7:7">
      <c r="G1850" s="138"/>
    </row>
    <row r="1851" spans="7:7">
      <c r="G1851" s="138"/>
    </row>
    <row r="1852" spans="7:7">
      <c r="G1852" s="138"/>
    </row>
    <row r="1853" spans="7:7">
      <c r="G1853" s="138"/>
    </row>
    <row r="1854" spans="7:7">
      <c r="G1854" s="138"/>
    </row>
    <row r="1855" spans="7:7">
      <c r="G1855" s="138"/>
    </row>
    <row r="1856" spans="7:7">
      <c r="G1856" s="138"/>
    </row>
    <row r="1857" spans="7:7">
      <c r="G1857" s="138"/>
    </row>
    <row r="1858" spans="7:7">
      <c r="G1858" s="138"/>
    </row>
    <row r="1859" spans="7:7">
      <c r="G1859" s="138"/>
    </row>
    <row r="1860" spans="7:7">
      <c r="G1860" s="138"/>
    </row>
    <row r="1861" spans="7:7">
      <c r="G1861" s="138"/>
    </row>
    <row r="1862" spans="7:7">
      <c r="G1862" s="138"/>
    </row>
    <row r="1863" spans="7:7">
      <c r="G1863" s="138"/>
    </row>
    <row r="1864" spans="7:7">
      <c r="G1864" s="138"/>
    </row>
    <row r="1865" spans="7:7">
      <c r="G1865" s="138"/>
    </row>
    <row r="1866" spans="7:7">
      <c r="G1866" s="138"/>
    </row>
    <row r="1867" spans="7:7">
      <c r="G1867" s="138"/>
    </row>
    <row r="1868" spans="7:7">
      <c r="G1868" s="138"/>
    </row>
    <row r="1869" spans="7:7">
      <c r="G1869" s="138"/>
    </row>
    <row r="1870" spans="7:7">
      <c r="G1870" s="138"/>
    </row>
    <row r="1871" spans="7:7">
      <c r="G1871" s="138"/>
    </row>
    <row r="1872" spans="7:7">
      <c r="G1872" s="138"/>
    </row>
    <row r="1873" spans="7:7">
      <c r="G1873" s="138"/>
    </row>
    <row r="1874" spans="7:7">
      <c r="G1874" s="138"/>
    </row>
    <row r="1875" spans="7:7">
      <c r="G1875" s="138"/>
    </row>
    <row r="1876" spans="7:7">
      <c r="G1876" s="138"/>
    </row>
    <row r="1877" spans="7:7">
      <c r="G1877" s="138"/>
    </row>
    <row r="1878" spans="7:7">
      <c r="G1878" s="138"/>
    </row>
    <row r="1879" spans="7:7">
      <c r="G1879" s="138"/>
    </row>
    <row r="1880" spans="7:7">
      <c r="G1880" s="138"/>
    </row>
    <row r="1881" spans="7:7">
      <c r="G1881" s="138"/>
    </row>
    <row r="1882" spans="7:7">
      <c r="G1882" s="138"/>
    </row>
    <row r="1883" spans="7:7">
      <c r="G1883" s="138"/>
    </row>
    <row r="1884" spans="7:7">
      <c r="G1884" s="138"/>
    </row>
    <row r="1885" spans="7:7">
      <c r="G1885" s="138"/>
    </row>
    <row r="1886" spans="7:7">
      <c r="G1886" s="138"/>
    </row>
    <row r="1887" spans="7:7">
      <c r="G1887" s="138"/>
    </row>
    <row r="1888" spans="7:7">
      <c r="G1888" s="138"/>
    </row>
    <row r="1889" spans="7:7">
      <c r="G1889" s="138"/>
    </row>
    <row r="1890" spans="7:7">
      <c r="G1890" s="138"/>
    </row>
    <row r="1891" spans="7:7">
      <c r="G1891" s="138"/>
    </row>
    <row r="1892" spans="7:7">
      <c r="G1892" s="138"/>
    </row>
    <row r="1893" spans="7:7">
      <c r="G1893" s="138"/>
    </row>
    <row r="1894" spans="7:7">
      <c r="G1894" s="138"/>
    </row>
    <row r="1895" spans="7:7">
      <c r="G1895" s="138"/>
    </row>
    <row r="1896" spans="7:7">
      <c r="G1896" s="138"/>
    </row>
    <row r="1897" spans="7:7">
      <c r="G1897" s="138"/>
    </row>
    <row r="1898" spans="7:7">
      <c r="G1898" s="138"/>
    </row>
    <row r="1899" spans="7:7">
      <c r="G1899" s="138"/>
    </row>
    <row r="1900" spans="7:7">
      <c r="G1900" s="138"/>
    </row>
    <row r="1901" spans="7:7">
      <c r="G1901" s="138"/>
    </row>
    <row r="1902" spans="7:7">
      <c r="G1902" s="138"/>
    </row>
    <row r="1903" spans="7:7">
      <c r="G1903" s="138"/>
    </row>
    <row r="1904" spans="7:7">
      <c r="G1904" s="138"/>
    </row>
    <row r="1905" spans="7:7">
      <c r="G1905" s="138"/>
    </row>
    <row r="1906" spans="7:7">
      <c r="G1906" s="138"/>
    </row>
    <row r="1907" spans="7:7">
      <c r="G1907" s="138"/>
    </row>
    <row r="1908" spans="7:7">
      <c r="G1908" s="138"/>
    </row>
    <row r="1909" spans="7:7">
      <c r="G1909" s="138"/>
    </row>
    <row r="1910" spans="7:7">
      <c r="G1910" s="138"/>
    </row>
    <row r="1911" spans="7:7">
      <c r="G1911" s="138"/>
    </row>
    <row r="1912" spans="7:7">
      <c r="G1912" s="138"/>
    </row>
    <row r="1913" spans="7:7">
      <c r="G1913" s="138"/>
    </row>
    <row r="1914" spans="7:7">
      <c r="G1914" s="138"/>
    </row>
    <row r="1915" spans="7:7">
      <c r="G1915" s="138"/>
    </row>
    <row r="1916" spans="7:7">
      <c r="G1916" s="138"/>
    </row>
    <row r="1917" spans="7:7">
      <c r="G1917" s="138"/>
    </row>
    <row r="1918" spans="7:7">
      <c r="G1918" s="138"/>
    </row>
    <row r="1919" spans="7:7">
      <c r="G1919" s="138"/>
    </row>
    <row r="1920" spans="7:7">
      <c r="G1920" s="138"/>
    </row>
    <row r="1921" spans="7:7">
      <c r="G1921" s="138"/>
    </row>
    <row r="1922" spans="7:7">
      <c r="G1922" s="138"/>
    </row>
    <row r="1923" spans="7:7">
      <c r="G1923" s="138"/>
    </row>
    <row r="1924" spans="7:7">
      <c r="G1924" s="138"/>
    </row>
    <row r="1925" spans="7:7">
      <c r="G1925" s="138"/>
    </row>
    <row r="1926" spans="7:7">
      <c r="G1926" s="138"/>
    </row>
    <row r="1927" spans="7:7">
      <c r="G1927" s="138"/>
    </row>
    <row r="1928" spans="7:7">
      <c r="G1928" s="138"/>
    </row>
    <row r="1929" spans="7:7">
      <c r="G1929" s="138"/>
    </row>
    <row r="1930" spans="7:7">
      <c r="G1930" s="138"/>
    </row>
    <row r="1931" spans="7:7">
      <c r="G1931" s="138"/>
    </row>
    <row r="1932" spans="7:7">
      <c r="G1932" s="138"/>
    </row>
    <row r="1933" spans="7:7">
      <c r="G1933" s="138"/>
    </row>
    <row r="1934" spans="7:7">
      <c r="G1934" s="138"/>
    </row>
    <row r="1935" spans="7:7">
      <c r="G1935" s="138"/>
    </row>
    <row r="1936" spans="7:7">
      <c r="G1936" s="138"/>
    </row>
    <row r="1937" spans="7:7">
      <c r="G1937" s="138"/>
    </row>
    <row r="1938" spans="7:7">
      <c r="G1938" s="138"/>
    </row>
    <row r="1939" spans="7:7">
      <c r="G1939" s="138"/>
    </row>
    <row r="1940" spans="7:7">
      <c r="G1940" s="138"/>
    </row>
    <row r="1941" spans="7:7">
      <c r="G1941" s="138"/>
    </row>
    <row r="1942" spans="7:7">
      <c r="G1942" s="138"/>
    </row>
    <row r="1943" spans="7:7">
      <c r="G1943" s="138"/>
    </row>
    <row r="1944" spans="7:7">
      <c r="G1944" s="138"/>
    </row>
    <row r="1945" spans="7:7">
      <c r="G1945" s="138"/>
    </row>
    <row r="1946" spans="7:7">
      <c r="G1946" s="138"/>
    </row>
    <row r="1947" spans="7:7">
      <c r="G1947" s="138"/>
    </row>
    <row r="1948" spans="7:7">
      <c r="G1948" s="138"/>
    </row>
    <row r="1949" spans="7:7">
      <c r="G1949" s="138"/>
    </row>
    <row r="1950" spans="7:7">
      <c r="G1950" s="138"/>
    </row>
    <row r="1951" spans="7:7">
      <c r="G1951" s="138"/>
    </row>
    <row r="1952" spans="7:7">
      <c r="G1952" s="138"/>
    </row>
    <row r="1953" spans="7:7">
      <c r="G1953" s="138"/>
    </row>
    <row r="1954" spans="7:7">
      <c r="G1954" s="138"/>
    </row>
    <row r="1955" spans="7:7">
      <c r="G1955" s="138"/>
    </row>
    <row r="1956" spans="7:7">
      <c r="G1956" s="138"/>
    </row>
    <row r="1957" spans="7:7">
      <c r="G1957" s="138"/>
    </row>
    <row r="1958" spans="7:7">
      <c r="G1958" s="138"/>
    </row>
    <row r="1959" spans="7:7">
      <c r="G1959" s="138"/>
    </row>
    <row r="1960" spans="7:7">
      <c r="G1960" s="138"/>
    </row>
    <row r="1961" spans="7:7">
      <c r="G1961" s="138"/>
    </row>
    <row r="1962" spans="7:7">
      <c r="G1962" s="138"/>
    </row>
    <row r="1963" spans="7:7">
      <c r="G1963" s="138"/>
    </row>
    <row r="1964" spans="7:7">
      <c r="G1964" s="138"/>
    </row>
    <row r="1965" spans="7:7">
      <c r="G1965" s="138"/>
    </row>
    <row r="1966" spans="7:7">
      <c r="G1966" s="138"/>
    </row>
    <row r="1967" spans="7:7">
      <c r="G1967" s="138"/>
    </row>
    <row r="1968" spans="7:7">
      <c r="G1968" s="138"/>
    </row>
    <row r="1969" spans="7:7">
      <c r="G1969" s="138"/>
    </row>
    <row r="1970" spans="7:7">
      <c r="G1970" s="138"/>
    </row>
    <row r="1971" spans="7:7">
      <c r="G1971" s="138"/>
    </row>
    <row r="1972" spans="7:7">
      <c r="G1972" s="138"/>
    </row>
    <row r="1973" spans="7:7">
      <c r="G1973" s="138"/>
    </row>
    <row r="1974" spans="7:7">
      <c r="G1974" s="138"/>
    </row>
    <row r="1975" spans="7:7">
      <c r="G1975" s="138"/>
    </row>
    <row r="1976" spans="7:7">
      <c r="G1976" s="138"/>
    </row>
    <row r="1977" spans="7:7">
      <c r="G1977" s="138"/>
    </row>
    <row r="1978" spans="7:7">
      <c r="G1978" s="138"/>
    </row>
    <row r="1979" spans="7:7">
      <c r="G1979" s="138"/>
    </row>
    <row r="1980" spans="7:7">
      <c r="G1980" s="138"/>
    </row>
    <row r="1981" spans="7:7">
      <c r="G1981" s="138"/>
    </row>
    <row r="1982" spans="7:7">
      <c r="G1982" s="138"/>
    </row>
    <row r="1983" spans="7:7">
      <c r="G1983" s="138"/>
    </row>
    <row r="1984" spans="7:7">
      <c r="G1984" s="138"/>
    </row>
    <row r="1985" spans="7:7">
      <c r="G1985" s="138"/>
    </row>
    <row r="1986" spans="7:7">
      <c r="G1986" s="138"/>
    </row>
    <row r="1987" spans="7:7">
      <c r="G1987" s="138"/>
    </row>
    <row r="1988" spans="7:7">
      <c r="G1988" s="138"/>
    </row>
    <row r="1989" spans="7:7">
      <c r="G1989" s="138"/>
    </row>
    <row r="1990" spans="7:7">
      <c r="G1990" s="138"/>
    </row>
    <row r="1991" spans="7:7">
      <c r="G1991" s="138"/>
    </row>
    <row r="1992" spans="7:7">
      <c r="G1992" s="138"/>
    </row>
    <row r="1993" spans="7:7">
      <c r="G1993" s="138"/>
    </row>
    <row r="1994" spans="7:7">
      <c r="G1994" s="138"/>
    </row>
    <row r="1995" spans="7:7">
      <c r="G1995" s="138"/>
    </row>
    <row r="1996" spans="7:7">
      <c r="G1996" s="138"/>
    </row>
    <row r="1997" spans="7:7">
      <c r="G1997" s="138"/>
    </row>
    <row r="1998" spans="7:7">
      <c r="G1998" s="138"/>
    </row>
    <row r="1999" spans="7:7">
      <c r="G1999" s="138"/>
    </row>
    <row r="2000" spans="7:7">
      <c r="G2000" s="138"/>
    </row>
    <row r="2001" spans="7:7">
      <c r="G2001" s="138"/>
    </row>
    <row r="2002" spans="7:7">
      <c r="G2002" s="138"/>
    </row>
    <row r="2003" spans="7:7">
      <c r="G2003" s="138"/>
    </row>
    <row r="2004" spans="7:7">
      <c r="G2004" s="138"/>
    </row>
    <row r="2005" spans="7:7">
      <c r="G2005" s="138"/>
    </row>
    <row r="2006" spans="7:7">
      <c r="G2006" s="138"/>
    </row>
    <row r="2007" spans="7:7">
      <c r="G2007" s="138"/>
    </row>
    <row r="2008" spans="7:7">
      <c r="G2008" s="138"/>
    </row>
    <row r="2009" spans="7:7">
      <c r="G2009" s="138"/>
    </row>
    <row r="2010" spans="7:7">
      <c r="G2010" s="138"/>
    </row>
    <row r="2011" spans="7:7">
      <c r="G2011" s="138"/>
    </row>
    <row r="2012" spans="7:7">
      <c r="G2012" s="138"/>
    </row>
    <row r="2013" spans="7:7">
      <c r="G2013" s="138"/>
    </row>
    <row r="2014" spans="7:7">
      <c r="G2014" s="138"/>
    </row>
    <row r="2015" spans="7:7">
      <c r="G2015" s="138"/>
    </row>
    <row r="2016" spans="7:7">
      <c r="G2016" s="138"/>
    </row>
    <row r="2017" spans="7:7">
      <c r="G2017" s="138"/>
    </row>
    <row r="2018" spans="7:7">
      <c r="G2018" s="138"/>
    </row>
    <row r="2019" spans="7:7">
      <c r="G2019" s="138"/>
    </row>
    <row r="2020" spans="7:7">
      <c r="G2020" s="138"/>
    </row>
    <row r="2021" spans="7:7">
      <c r="G2021" s="138"/>
    </row>
    <row r="2022" spans="7:7">
      <c r="G2022" s="138"/>
    </row>
    <row r="2023" spans="7:7">
      <c r="G2023" s="138"/>
    </row>
    <row r="2024" spans="7:7">
      <c r="G2024" s="138"/>
    </row>
    <row r="2025" spans="7:7">
      <c r="G2025" s="138"/>
    </row>
    <row r="2026" spans="7:7">
      <c r="G2026" s="138"/>
    </row>
    <row r="2027" spans="7:7">
      <c r="G2027" s="138"/>
    </row>
    <row r="2028" spans="7:7">
      <c r="G2028" s="138"/>
    </row>
    <row r="2029" spans="7:7">
      <c r="G2029" s="138"/>
    </row>
    <row r="2030" spans="7:7">
      <c r="G2030" s="138"/>
    </row>
    <row r="2031" spans="7:7">
      <c r="G2031" s="138"/>
    </row>
    <row r="2032" spans="7:7">
      <c r="G2032" s="138"/>
    </row>
    <row r="2033" spans="7:7">
      <c r="G2033" s="138"/>
    </row>
    <row r="2034" spans="7:7">
      <c r="G2034" s="138"/>
    </row>
    <row r="2035" spans="7:7">
      <c r="G2035" s="138"/>
    </row>
    <row r="2036" spans="7:7">
      <c r="G2036" s="138"/>
    </row>
    <row r="2037" spans="7:7">
      <c r="G2037" s="138"/>
    </row>
    <row r="2038" spans="7:7">
      <c r="G2038" s="138"/>
    </row>
    <row r="2039" spans="7:7">
      <c r="G2039" s="138"/>
    </row>
    <row r="2040" spans="7:7">
      <c r="G2040" s="138"/>
    </row>
    <row r="2041" spans="7:7">
      <c r="G2041" s="138"/>
    </row>
    <row r="2042" spans="7:7">
      <c r="G2042" s="138"/>
    </row>
    <row r="2043" spans="7:7">
      <c r="G2043" s="138"/>
    </row>
    <row r="2044" spans="7:7">
      <c r="G2044" s="138"/>
    </row>
    <row r="2045" spans="7:7">
      <c r="G2045" s="138"/>
    </row>
    <row r="2046" spans="7:7">
      <c r="G2046" s="138"/>
    </row>
    <row r="2047" spans="7:7">
      <c r="G2047" s="138"/>
    </row>
    <row r="2048" spans="7:7">
      <c r="G2048" s="138"/>
    </row>
    <row r="2049" spans="7:7">
      <c r="G2049" s="138"/>
    </row>
    <row r="2050" spans="7:7">
      <c r="G2050" s="138"/>
    </row>
    <row r="2051" spans="7:7">
      <c r="G2051" s="138"/>
    </row>
    <row r="2052" spans="7:7">
      <c r="G2052" s="138"/>
    </row>
    <row r="2053" spans="7:7">
      <c r="G2053" s="138"/>
    </row>
    <row r="2054" spans="7:7">
      <c r="G2054" s="138"/>
    </row>
    <row r="2055" spans="7:7">
      <c r="G2055" s="138"/>
    </row>
    <row r="2056" spans="7:7">
      <c r="G2056" s="138"/>
    </row>
    <row r="2057" spans="7:7">
      <c r="G2057" s="138"/>
    </row>
    <row r="2058" spans="7:7">
      <c r="G2058" s="138"/>
    </row>
    <row r="2059" spans="7:7">
      <c r="G2059" s="138"/>
    </row>
    <row r="2060" spans="7:7">
      <c r="G2060" s="138"/>
    </row>
    <row r="2061" spans="7:7">
      <c r="G2061" s="138"/>
    </row>
    <row r="2062" spans="7:7">
      <c r="G2062" s="138"/>
    </row>
    <row r="2063" spans="7:7">
      <c r="G2063" s="138"/>
    </row>
    <row r="2064" spans="7:7">
      <c r="G2064" s="138"/>
    </row>
    <row r="2065" spans="7:7">
      <c r="G2065" s="138"/>
    </row>
    <row r="2066" spans="7:7">
      <c r="G2066" s="138"/>
    </row>
    <row r="2067" spans="7:7">
      <c r="G2067" s="138"/>
    </row>
    <row r="2068" spans="7:7">
      <c r="G2068" s="138"/>
    </row>
    <row r="2069" spans="7:7">
      <c r="G2069" s="138"/>
    </row>
    <row r="2070" spans="7:7">
      <c r="G2070" s="138"/>
    </row>
    <row r="2071" spans="7:7">
      <c r="G2071" s="138"/>
    </row>
    <row r="2072" spans="7:7">
      <c r="G2072" s="138"/>
    </row>
    <row r="2073" spans="7:7">
      <c r="G2073" s="138"/>
    </row>
    <row r="2074" spans="7:7">
      <c r="G2074" s="138"/>
    </row>
    <row r="2075" spans="7:7">
      <c r="G2075" s="138"/>
    </row>
    <row r="2076" spans="7:7">
      <c r="G2076" s="138"/>
    </row>
    <row r="2077" spans="7:7">
      <c r="G2077" s="138"/>
    </row>
    <row r="2078" spans="7:7">
      <c r="G2078" s="138"/>
    </row>
    <row r="2079" spans="7:7">
      <c r="G2079" s="138"/>
    </row>
    <row r="2080" spans="7:7">
      <c r="G2080" s="138"/>
    </row>
    <row r="2081" spans="7:7">
      <c r="G2081" s="138"/>
    </row>
    <row r="2082" spans="7:7">
      <c r="G2082" s="138"/>
    </row>
    <row r="2083" spans="7:7">
      <c r="G2083" s="138"/>
    </row>
    <row r="2084" spans="7:7">
      <c r="G2084" s="138"/>
    </row>
    <row r="2085" spans="7:7">
      <c r="G2085" s="138"/>
    </row>
    <row r="2086" spans="7:7">
      <c r="G2086" s="138"/>
    </row>
    <row r="2087" spans="7:7">
      <c r="G2087" s="138"/>
    </row>
    <row r="2088" spans="7:7">
      <c r="G2088" s="138"/>
    </row>
    <row r="2089" spans="7:7">
      <c r="G2089" s="138"/>
    </row>
    <row r="2090" spans="7:7">
      <c r="G2090" s="138"/>
    </row>
    <row r="2091" spans="7:7">
      <c r="G2091" s="138"/>
    </row>
    <row r="2092" spans="7:7">
      <c r="G2092" s="138"/>
    </row>
    <row r="2093" spans="7:7">
      <c r="G2093" s="138"/>
    </row>
    <row r="2094" spans="7:7">
      <c r="G2094" s="138"/>
    </row>
    <row r="2095" spans="7:7">
      <c r="G2095" s="138"/>
    </row>
    <row r="2096" spans="7:7">
      <c r="G2096" s="138"/>
    </row>
    <row r="2097" spans="7:7">
      <c r="G2097" s="138"/>
    </row>
    <row r="2098" spans="7:7">
      <c r="G2098" s="138"/>
    </row>
    <row r="2099" spans="7:7">
      <c r="G2099" s="138"/>
    </row>
    <row r="2100" spans="7:7">
      <c r="G2100" s="138"/>
    </row>
    <row r="2101" spans="7:7">
      <c r="G2101" s="138"/>
    </row>
    <row r="2102" spans="7:7">
      <c r="G2102" s="138"/>
    </row>
    <row r="2103" spans="7:7">
      <c r="G2103" s="138"/>
    </row>
    <row r="2104" spans="7:7">
      <c r="G2104" s="138"/>
    </row>
    <row r="2105" spans="7:7">
      <c r="G2105" s="138"/>
    </row>
    <row r="2106" spans="7:7">
      <c r="G2106" s="138"/>
    </row>
    <row r="2107" spans="7:7">
      <c r="G2107" s="138"/>
    </row>
    <row r="2108" spans="7:7">
      <c r="G2108" s="138"/>
    </row>
    <row r="2109" spans="7:7">
      <c r="G2109" s="138"/>
    </row>
    <row r="2110" spans="7:7">
      <c r="G2110" s="138"/>
    </row>
    <row r="2111" spans="7:7">
      <c r="G2111" s="138"/>
    </row>
    <row r="2112" spans="7:7">
      <c r="G2112" s="138"/>
    </row>
    <row r="2113" spans="7:7">
      <c r="G2113" s="138"/>
    </row>
    <row r="2114" spans="7:7">
      <c r="G2114" s="138"/>
    </row>
    <row r="2115" spans="7:7">
      <c r="G2115" s="138"/>
    </row>
    <row r="2116" spans="7:7">
      <c r="G2116" s="138"/>
    </row>
    <row r="2117" spans="7:7">
      <c r="G2117" s="138"/>
    </row>
    <row r="2118" spans="7:7">
      <c r="G2118" s="138"/>
    </row>
    <row r="2119" spans="7:7">
      <c r="G2119" s="138"/>
    </row>
    <row r="2120" spans="7:7">
      <c r="G2120" s="138"/>
    </row>
    <row r="2121" spans="7:7">
      <c r="G2121" s="138"/>
    </row>
    <row r="2122" spans="7:7">
      <c r="G2122" s="138"/>
    </row>
    <row r="2123" spans="7:7">
      <c r="G2123" s="138"/>
    </row>
    <row r="2124" spans="7:7">
      <c r="G2124" s="138"/>
    </row>
    <row r="2125" spans="7:7">
      <c r="G2125" s="138"/>
    </row>
    <row r="2126" spans="7:7">
      <c r="G2126" s="138"/>
    </row>
    <row r="2127" spans="7:7">
      <c r="G2127" s="138"/>
    </row>
    <row r="2128" spans="7:7">
      <c r="G2128" s="138"/>
    </row>
    <row r="2129" spans="7:7">
      <c r="G2129" s="138"/>
    </row>
    <row r="2130" spans="7:7">
      <c r="G2130" s="138"/>
    </row>
    <row r="2131" spans="7:7">
      <c r="G2131" s="138"/>
    </row>
    <row r="2132" spans="7:7">
      <c r="G2132" s="138"/>
    </row>
    <row r="2133" spans="7:7">
      <c r="G2133" s="138"/>
    </row>
    <row r="2134" spans="7:7">
      <c r="G2134" s="138"/>
    </row>
    <row r="2135" spans="7:7">
      <c r="G2135" s="138"/>
    </row>
    <row r="2136" spans="7:7">
      <c r="G2136" s="138"/>
    </row>
    <row r="2137" spans="7:7">
      <c r="G2137" s="138"/>
    </row>
    <row r="2138" spans="7:7">
      <c r="G2138" s="138"/>
    </row>
    <row r="2139" spans="7:7">
      <c r="G2139" s="138"/>
    </row>
    <row r="2140" spans="7:7">
      <c r="G2140" s="138"/>
    </row>
    <row r="2141" spans="7:7">
      <c r="G2141" s="138"/>
    </row>
    <row r="2142" spans="7:7">
      <c r="G2142" s="138"/>
    </row>
    <row r="2143" spans="7:7">
      <c r="G2143" s="138"/>
    </row>
    <row r="2144" spans="7:7">
      <c r="G2144" s="138"/>
    </row>
    <row r="2145" spans="7:7">
      <c r="G2145" s="138"/>
    </row>
    <row r="2146" spans="7:7">
      <c r="G2146" s="138"/>
    </row>
    <row r="2147" spans="7:7">
      <c r="G2147" s="138"/>
    </row>
    <row r="2148" spans="7:7">
      <c r="G2148" s="138"/>
    </row>
    <row r="2149" spans="7:7">
      <c r="G2149" s="138"/>
    </row>
    <row r="2150" spans="7:7">
      <c r="G2150" s="138"/>
    </row>
    <row r="2151" spans="7:7">
      <c r="G2151" s="138"/>
    </row>
    <row r="2152" spans="7:7">
      <c r="G2152" s="138"/>
    </row>
    <row r="2153" spans="7:7">
      <c r="G2153" s="138"/>
    </row>
    <row r="2154" spans="7:7">
      <c r="G2154" s="138"/>
    </row>
    <row r="2155" spans="7:7">
      <c r="G2155" s="138"/>
    </row>
    <row r="2156" spans="7:7">
      <c r="G2156" s="138"/>
    </row>
    <row r="2157" spans="7:7">
      <c r="G2157" s="138"/>
    </row>
    <row r="2158" spans="7:7">
      <c r="G2158" s="138"/>
    </row>
    <row r="2159" spans="7:7">
      <c r="G2159" s="138"/>
    </row>
    <row r="2160" spans="7:7">
      <c r="G2160" s="138"/>
    </row>
    <row r="2161" spans="7:7">
      <c r="G2161" s="138"/>
    </row>
    <row r="2162" spans="7:7">
      <c r="G2162" s="138"/>
    </row>
    <row r="2163" spans="7:7">
      <c r="G2163" s="138"/>
    </row>
    <row r="2164" spans="7:7">
      <c r="G2164" s="138"/>
    </row>
    <row r="2165" spans="7:7">
      <c r="G2165" s="138"/>
    </row>
    <row r="2166" spans="7:7">
      <c r="G2166" s="138"/>
    </row>
    <row r="2167" spans="7:7">
      <c r="G2167" s="138"/>
    </row>
    <row r="2168" spans="7:7">
      <c r="G2168" s="138"/>
    </row>
    <row r="2169" spans="7:7">
      <c r="G2169" s="138"/>
    </row>
    <row r="2170" spans="7:7">
      <c r="G2170" s="138"/>
    </row>
    <row r="2171" spans="7:7">
      <c r="G2171" s="138"/>
    </row>
    <row r="2172" spans="7:7">
      <c r="G2172" s="138"/>
    </row>
    <row r="2173" spans="7:7">
      <c r="G2173" s="138"/>
    </row>
    <row r="2174" spans="7:7">
      <c r="G2174" s="138"/>
    </row>
    <row r="2175" spans="7:7">
      <c r="G2175" s="138"/>
    </row>
    <row r="2176" spans="7:7">
      <c r="G2176" s="138"/>
    </row>
    <row r="2177" spans="7:7">
      <c r="G2177" s="138"/>
    </row>
    <row r="2178" spans="7:7">
      <c r="G2178" s="138"/>
    </row>
    <row r="2179" spans="7:7">
      <c r="G2179" s="138"/>
    </row>
    <row r="2180" spans="7:7">
      <c r="G2180" s="138"/>
    </row>
    <row r="2181" spans="7:7">
      <c r="G2181" s="138"/>
    </row>
    <row r="2182" spans="7:7">
      <c r="G2182" s="138"/>
    </row>
    <row r="2183" spans="7:7">
      <c r="G2183" s="138"/>
    </row>
    <row r="2184" spans="7:7">
      <c r="G2184" s="138"/>
    </row>
    <row r="2185" spans="7:7">
      <c r="G2185" s="138"/>
    </row>
    <row r="2186" spans="7:7">
      <c r="G2186" s="138"/>
    </row>
    <row r="2187" spans="7:7">
      <c r="G2187" s="138"/>
    </row>
    <row r="2188" spans="7:7">
      <c r="G2188" s="138"/>
    </row>
    <row r="2189" spans="7:7">
      <c r="G2189" s="138"/>
    </row>
    <row r="2190" spans="7:7">
      <c r="G2190" s="138"/>
    </row>
    <row r="2191" spans="7:7">
      <c r="G2191" s="138"/>
    </row>
    <row r="2192" spans="7:7">
      <c r="G2192" s="138"/>
    </row>
    <row r="2193" spans="7:7">
      <c r="G2193" s="138"/>
    </row>
    <row r="2194" spans="7:7">
      <c r="G2194" s="138"/>
    </row>
    <row r="2195" spans="7:7">
      <c r="G2195" s="138"/>
    </row>
    <row r="2196" spans="7:7">
      <c r="G2196" s="138"/>
    </row>
    <row r="2197" spans="7:7">
      <c r="G2197" s="138"/>
    </row>
    <row r="2198" spans="7:7">
      <c r="G2198" s="138"/>
    </row>
    <row r="2199" spans="7:7">
      <c r="G2199" s="138"/>
    </row>
    <row r="2200" spans="7:7">
      <c r="G2200" s="138"/>
    </row>
    <row r="2201" spans="7:7">
      <c r="G2201" s="138"/>
    </row>
    <row r="2202" spans="7:7">
      <c r="G2202" s="138"/>
    </row>
    <row r="2203" spans="7:7">
      <c r="G2203" s="138"/>
    </row>
    <row r="2204" spans="7:7">
      <c r="G2204" s="138"/>
    </row>
    <row r="2205" spans="7:7">
      <c r="G2205" s="138"/>
    </row>
    <row r="2206" spans="7:7">
      <c r="G2206" s="138"/>
    </row>
    <row r="2207" spans="7:7">
      <c r="G2207" s="138"/>
    </row>
    <row r="2208" spans="7:7">
      <c r="G2208" s="138"/>
    </row>
    <row r="2209" spans="7:7">
      <c r="G2209" s="138"/>
    </row>
    <row r="2210" spans="7:7">
      <c r="G2210" s="138"/>
    </row>
    <row r="2211" spans="7:7">
      <c r="G2211" s="138"/>
    </row>
    <row r="2212" spans="7:7">
      <c r="G2212" s="138"/>
    </row>
    <row r="2213" spans="7:7">
      <c r="G2213" s="138"/>
    </row>
    <row r="2214" spans="7:7">
      <c r="G2214" s="138"/>
    </row>
    <row r="2215" spans="7:7">
      <c r="G2215" s="138"/>
    </row>
    <row r="2216" spans="7:7">
      <c r="G2216" s="138"/>
    </row>
    <row r="2217" spans="7:7">
      <c r="G2217" s="138"/>
    </row>
    <row r="2218" spans="7:7">
      <c r="G2218" s="138"/>
    </row>
    <row r="2219" spans="7:7">
      <c r="G2219" s="138"/>
    </row>
    <row r="2220" spans="7:7">
      <c r="G2220" s="138"/>
    </row>
    <row r="2221" spans="7:7">
      <c r="G2221" s="138"/>
    </row>
    <row r="2222" spans="7:7">
      <c r="G2222" s="138"/>
    </row>
    <row r="2223" spans="7:7">
      <c r="G2223" s="138"/>
    </row>
    <row r="2224" spans="7:7">
      <c r="G2224" s="138"/>
    </row>
    <row r="2225" spans="7:7">
      <c r="G2225" s="138"/>
    </row>
    <row r="2226" spans="7:7">
      <c r="G2226" s="138"/>
    </row>
    <row r="2227" spans="7:7">
      <c r="G2227" s="138"/>
    </row>
    <row r="2228" spans="7:7">
      <c r="G2228" s="138"/>
    </row>
    <row r="2229" spans="7:7">
      <c r="G2229" s="138"/>
    </row>
    <row r="2230" spans="7:7">
      <c r="G2230" s="138"/>
    </row>
    <row r="2231" spans="7:7">
      <c r="G2231" s="138"/>
    </row>
    <row r="2232" spans="7:7">
      <c r="G2232" s="138"/>
    </row>
    <row r="2233" spans="7:7">
      <c r="G2233" s="138"/>
    </row>
    <row r="2234" spans="7:7">
      <c r="G2234" s="138"/>
    </row>
    <row r="2235" spans="7:7">
      <c r="G2235" s="138"/>
    </row>
    <row r="2236" spans="7:7">
      <c r="G2236" s="138"/>
    </row>
    <row r="2237" spans="7:7">
      <c r="G2237" s="138"/>
    </row>
    <row r="2238" spans="7:7">
      <c r="G2238" s="138"/>
    </row>
    <row r="2239" spans="7:7">
      <c r="G2239" s="138"/>
    </row>
    <row r="2240" spans="7:7">
      <c r="G2240" s="138"/>
    </row>
    <row r="2241" spans="7:7">
      <c r="G2241" s="138"/>
    </row>
    <row r="2242" spans="7:7">
      <c r="G2242" s="138"/>
    </row>
    <row r="2243" spans="7:7">
      <c r="G2243" s="138"/>
    </row>
    <row r="2244" spans="7:7">
      <c r="G2244" s="138"/>
    </row>
    <row r="2245" spans="7:7">
      <c r="G2245" s="138"/>
    </row>
    <row r="2246" spans="7:7">
      <c r="G2246" s="138"/>
    </row>
    <row r="2247" spans="7:7">
      <c r="G2247" s="138"/>
    </row>
    <row r="2248" spans="7:7">
      <c r="G2248" s="138"/>
    </row>
    <row r="2249" spans="7:7">
      <c r="G2249" s="138"/>
    </row>
    <row r="2250" spans="7:7">
      <c r="G2250" s="138"/>
    </row>
    <row r="2251" spans="7:7">
      <c r="G2251" s="138"/>
    </row>
    <row r="2252" spans="7:7">
      <c r="G2252" s="138"/>
    </row>
    <row r="2253" spans="7:7">
      <c r="G2253" s="138"/>
    </row>
    <row r="2254" spans="7:7">
      <c r="G2254" s="138"/>
    </row>
    <row r="2255" spans="7:7">
      <c r="G2255" s="138"/>
    </row>
    <row r="2256" spans="7:7">
      <c r="G2256" s="138"/>
    </row>
    <row r="2257" spans="7:7">
      <c r="G2257" s="138"/>
    </row>
    <row r="2258" spans="7:7">
      <c r="G2258" s="138"/>
    </row>
    <row r="2259" spans="7:7">
      <c r="G2259" s="138"/>
    </row>
    <row r="2260" spans="7:7">
      <c r="G2260" s="138"/>
    </row>
    <row r="2261" spans="7:7">
      <c r="G2261" s="138"/>
    </row>
    <row r="2262" spans="7:7">
      <c r="G2262" s="138"/>
    </row>
    <row r="2263" spans="7:7">
      <c r="G2263" s="138"/>
    </row>
    <row r="2264" spans="7:7">
      <c r="G2264" s="138"/>
    </row>
    <row r="2265" spans="7:7">
      <c r="G2265" s="138"/>
    </row>
    <row r="2266" spans="7:7">
      <c r="G2266" s="138"/>
    </row>
    <row r="2267" spans="7:7">
      <c r="G2267" s="138"/>
    </row>
    <row r="2268" spans="7:7">
      <c r="G2268" s="138"/>
    </row>
    <row r="2269" spans="7:7">
      <c r="G2269" s="138"/>
    </row>
    <row r="2270" spans="7:7">
      <c r="G2270" s="138"/>
    </row>
    <row r="2271" spans="7:7">
      <c r="G2271" s="138"/>
    </row>
    <row r="2272" spans="7:7">
      <c r="G2272" s="138"/>
    </row>
    <row r="2273" spans="7:7">
      <c r="G2273" s="138"/>
    </row>
    <row r="2274" spans="7:7">
      <c r="G2274" s="138"/>
    </row>
    <row r="2275" spans="7:7">
      <c r="G2275" s="138"/>
    </row>
    <row r="2276" spans="7:7">
      <c r="G2276" s="138"/>
    </row>
    <row r="2277" spans="7:7">
      <c r="G2277" s="138"/>
    </row>
    <row r="2278" spans="7:7">
      <c r="G2278" s="138"/>
    </row>
    <row r="2279" spans="7:7">
      <c r="G2279" s="138"/>
    </row>
    <row r="2280" spans="7:7">
      <c r="G2280" s="138"/>
    </row>
    <row r="2281" spans="7:7">
      <c r="G2281" s="138"/>
    </row>
    <row r="2282" spans="7:7">
      <c r="G2282" s="138"/>
    </row>
    <row r="2283" spans="7:7">
      <c r="G2283" s="138"/>
    </row>
    <row r="2284" spans="7:7">
      <c r="G2284" s="138"/>
    </row>
    <row r="2285" spans="7:7">
      <c r="G2285" s="138"/>
    </row>
    <row r="2286" spans="7:7">
      <c r="G2286" s="138"/>
    </row>
    <row r="2287" spans="7:7">
      <c r="G2287" s="138"/>
    </row>
    <row r="2288" spans="7:7">
      <c r="G2288" s="138"/>
    </row>
    <row r="2289" spans="7:7">
      <c r="G2289" s="138"/>
    </row>
    <row r="2290" spans="7:7">
      <c r="G2290" s="138"/>
    </row>
    <row r="2291" spans="7:7">
      <c r="G2291" s="138"/>
    </row>
    <row r="2292" spans="7:7">
      <c r="G2292" s="138"/>
    </row>
    <row r="2293" spans="7:7">
      <c r="G2293" s="138"/>
    </row>
    <row r="2294" spans="7:7">
      <c r="G2294" s="138"/>
    </row>
    <row r="2295" spans="7:7">
      <c r="G2295" s="138"/>
    </row>
    <row r="2296" spans="7:7">
      <c r="G2296" s="138"/>
    </row>
    <row r="2297" spans="7:7">
      <c r="G2297" s="138"/>
    </row>
    <row r="2298" spans="7:7">
      <c r="G2298" s="138"/>
    </row>
    <row r="2299" spans="7:7">
      <c r="G2299" s="138"/>
    </row>
    <row r="2300" spans="7:7">
      <c r="G2300" s="138"/>
    </row>
    <row r="2301" spans="7:7">
      <c r="G2301" s="138"/>
    </row>
    <row r="2302" spans="7:7">
      <c r="G2302" s="138"/>
    </row>
    <row r="2303" spans="7:7">
      <c r="G2303" s="138"/>
    </row>
    <row r="2304" spans="7:7">
      <c r="G2304" s="138"/>
    </row>
    <row r="2305" spans="7:7">
      <c r="G2305" s="138"/>
    </row>
    <row r="2306" spans="7:7">
      <c r="G2306" s="138"/>
    </row>
    <row r="2307" spans="7:7">
      <c r="G2307" s="138"/>
    </row>
    <row r="2308" spans="7:7">
      <c r="G2308" s="138"/>
    </row>
    <row r="2309" spans="7:7">
      <c r="G2309" s="138"/>
    </row>
    <row r="2310" spans="7:7">
      <c r="G2310" s="138"/>
    </row>
    <row r="2311" spans="7:7">
      <c r="G2311" s="138"/>
    </row>
    <row r="2312" spans="7:7">
      <c r="G2312" s="138"/>
    </row>
    <row r="2313" spans="7:7">
      <c r="G2313" s="138"/>
    </row>
    <row r="2314" spans="7:7">
      <c r="G2314" s="138"/>
    </row>
    <row r="2315" spans="7:7">
      <c r="G2315" s="138"/>
    </row>
    <row r="2316" spans="7:7">
      <c r="G2316" s="138"/>
    </row>
    <row r="2317" spans="7:7">
      <c r="G2317" s="138"/>
    </row>
    <row r="2318" spans="7:7">
      <c r="G2318" s="138"/>
    </row>
    <row r="2319" spans="7:7">
      <c r="G2319" s="138"/>
    </row>
    <row r="2320" spans="7:7">
      <c r="G2320" s="138"/>
    </row>
    <row r="2321" spans="7:7">
      <c r="G2321" s="138"/>
    </row>
    <row r="2322" spans="7:7">
      <c r="G2322" s="138"/>
    </row>
    <row r="2323" spans="7:7">
      <c r="G2323" s="138"/>
    </row>
    <row r="2324" spans="7:7">
      <c r="G2324" s="138"/>
    </row>
    <row r="2325" spans="7:7">
      <c r="G2325" s="138"/>
    </row>
    <row r="2326" spans="7:7">
      <c r="G2326" s="138"/>
    </row>
    <row r="2327" spans="7:7">
      <c r="G2327" s="138"/>
    </row>
    <row r="2328" spans="7:7">
      <c r="G2328" s="138"/>
    </row>
    <row r="2329" spans="7:7">
      <c r="G2329" s="138"/>
    </row>
    <row r="2330" spans="7:7">
      <c r="G2330" s="138"/>
    </row>
    <row r="2331" spans="7:7">
      <c r="G2331" s="138"/>
    </row>
    <row r="2332" spans="7:7">
      <c r="G2332" s="138"/>
    </row>
    <row r="2333" spans="7:7">
      <c r="G2333" s="138"/>
    </row>
    <row r="2334" spans="7:7">
      <c r="G2334" s="138"/>
    </row>
    <row r="2335" spans="7:7">
      <c r="G2335" s="138"/>
    </row>
    <row r="2336" spans="7:7">
      <c r="G2336" s="138"/>
    </row>
    <row r="2337" spans="7:7">
      <c r="G2337" s="138"/>
    </row>
    <row r="2338" spans="7:7">
      <c r="G2338" s="138"/>
    </row>
    <row r="2339" spans="7:7">
      <c r="G2339" s="138"/>
    </row>
    <row r="2340" spans="7:7">
      <c r="G2340" s="138"/>
    </row>
    <row r="2341" spans="7:7">
      <c r="G2341" s="138"/>
    </row>
    <row r="2342" spans="7:7">
      <c r="G2342" s="138"/>
    </row>
    <row r="2343" spans="7:7">
      <c r="G2343" s="138"/>
    </row>
    <row r="2344" spans="7:7">
      <c r="G2344" s="138"/>
    </row>
    <row r="2345" spans="7:7">
      <c r="G2345" s="138"/>
    </row>
    <row r="2346" spans="7:7">
      <c r="G2346" s="138"/>
    </row>
    <row r="2347" spans="7:7">
      <c r="G2347" s="138"/>
    </row>
    <row r="2348" spans="7:7">
      <c r="G2348" s="138"/>
    </row>
    <row r="2349" spans="7:7">
      <c r="G2349" s="138"/>
    </row>
    <row r="2350" spans="7:7">
      <c r="G2350" s="138"/>
    </row>
    <row r="2351" spans="7:7">
      <c r="G2351" s="138"/>
    </row>
    <row r="2352" spans="7:7">
      <c r="G2352" s="138"/>
    </row>
    <row r="2353" spans="7:7">
      <c r="G2353" s="138"/>
    </row>
    <row r="2354" spans="7:7">
      <c r="G2354" s="138"/>
    </row>
    <row r="2355" spans="7:7">
      <c r="G2355" s="138"/>
    </row>
    <row r="2356" spans="7:7">
      <c r="G2356" s="138"/>
    </row>
    <row r="2357" spans="7:7">
      <c r="G2357" s="138"/>
    </row>
    <row r="2358" spans="7:7">
      <c r="G2358" s="138"/>
    </row>
    <row r="2359" spans="7:7">
      <c r="G2359" s="138"/>
    </row>
    <row r="2360" spans="7:7">
      <c r="G2360" s="138"/>
    </row>
    <row r="2361" spans="7:7">
      <c r="G2361" s="138"/>
    </row>
    <row r="2362" spans="7:7">
      <c r="G2362" s="138"/>
    </row>
    <row r="2363" spans="7:7">
      <c r="G2363" s="138"/>
    </row>
    <row r="2364" spans="7:7">
      <c r="G2364" s="138"/>
    </row>
    <row r="2365" spans="7:7">
      <c r="G2365" s="138"/>
    </row>
    <row r="2366" spans="7:7">
      <c r="G2366" s="138"/>
    </row>
    <row r="2367" spans="7:7">
      <c r="G2367" s="138"/>
    </row>
    <row r="2368" spans="7:7">
      <c r="G2368" s="138"/>
    </row>
    <row r="2369" spans="7:7">
      <c r="G2369" s="138"/>
    </row>
    <row r="2370" spans="7:7">
      <c r="G2370" s="138"/>
    </row>
    <row r="2371" spans="7:7">
      <c r="G2371" s="138"/>
    </row>
    <row r="2372" spans="7:7">
      <c r="G2372" s="138"/>
    </row>
    <row r="2373" spans="7:7">
      <c r="G2373" s="138"/>
    </row>
    <row r="2374" spans="7:7">
      <c r="G2374" s="138"/>
    </row>
    <row r="2375" spans="7:7">
      <c r="G2375" s="138"/>
    </row>
    <row r="2376" spans="7:7">
      <c r="G2376" s="138"/>
    </row>
    <row r="2377" spans="7:7">
      <c r="G2377" s="138"/>
    </row>
    <row r="2378" spans="7:7">
      <c r="G2378" s="138"/>
    </row>
    <row r="2379" spans="7:7">
      <c r="G2379" s="138"/>
    </row>
    <row r="2380" spans="7:7">
      <c r="G2380" s="138"/>
    </row>
    <row r="2381" spans="7:7">
      <c r="G2381" s="138"/>
    </row>
    <row r="2382" spans="7:7">
      <c r="G2382" s="138"/>
    </row>
    <row r="2383" spans="7:7">
      <c r="G2383" s="138"/>
    </row>
    <row r="2384" spans="7:7">
      <c r="G2384" s="138"/>
    </row>
    <row r="2385" spans="7:7">
      <c r="G2385" s="138"/>
    </row>
    <row r="2386" spans="7:7">
      <c r="G2386" s="138"/>
    </row>
    <row r="2387" spans="7:7">
      <c r="G2387" s="138"/>
    </row>
    <row r="2388" spans="7:7">
      <c r="G2388" s="138"/>
    </row>
    <row r="2389" spans="7:7">
      <c r="G2389" s="138"/>
    </row>
    <row r="2390" spans="7:7">
      <c r="G2390" s="138"/>
    </row>
    <row r="2391" spans="7:7">
      <c r="G2391" s="138"/>
    </row>
    <row r="2392" spans="7:7">
      <c r="G2392" s="138"/>
    </row>
    <row r="2393" spans="7:7">
      <c r="G2393" s="138"/>
    </row>
    <row r="2394" spans="7:7">
      <c r="G2394" s="138"/>
    </row>
    <row r="2395" spans="7:7">
      <c r="G2395" s="138"/>
    </row>
    <row r="2396" spans="7:7">
      <c r="G2396" s="138"/>
    </row>
    <row r="2397" spans="7:7">
      <c r="G2397" s="138"/>
    </row>
    <row r="2398" spans="7:7">
      <c r="G2398" s="138"/>
    </row>
    <row r="2399" spans="7:7">
      <c r="G2399" s="138"/>
    </row>
    <row r="2400" spans="7:7">
      <c r="G2400" s="138"/>
    </row>
    <row r="2401" spans="7:7">
      <c r="G2401" s="138"/>
    </row>
    <row r="2402" spans="7:7">
      <c r="G2402" s="138"/>
    </row>
    <row r="2403" spans="7:7">
      <c r="G2403" s="138"/>
    </row>
    <row r="2404" spans="7:7">
      <c r="G2404" s="138"/>
    </row>
    <row r="2405" spans="7:7">
      <c r="G2405" s="138"/>
    </row>
    <row r="2406" spans="7:7">
      <c r="G2406" s="138"/>
    </row>
    <row r="2407" spans="7:7">
      <c r="G2407" s="138"/>
    </row>
    <row r="2408" spans="7:7">
      <c r="G2408" s="138"/>
    </row>
    <row r="2409" spans="7:7">
      <c r="G2409" s="138"/>
    </row>
    <row r="2410" spans="7:7">
      <c r="G2410" s="138"/>
    </row>
    <row r="2411" spans="7:7">
      <c r="G2411" s="138"/>
    </row>
    <row r="2412" spans="7:7">
      <c r="G2412" s="138"/>
    </row>
    <row r="2413" spans="7:7">
      <c r="G2413" s="138"/>
    </row>
    <row r="2414" spans="7:7">
      <c r="G2414" s="138"/>
    </row>
    <row r="2415" spans="7:7">
      <c r="G2415" s="138"/>
    </row>
    <row r="2416" spans="7:7">
      <c r="G2416" s="138"/>
    </row>
    <row r="2417" spans="7:7">
      <c r="G2417" s="138"/>
    </row>
    <row r="2418" spans="7:7">
      <c r="G2418" s="138"/>
    </row>
    <row r="2419" spans="7:7">
      <c r="G2419" s="138"/>
    </row>
    <row r="2420" spans="7:7">
      <c r="G2420" s="138"/>
    </row>
    <row r="2421" spans="7:7">
      <c r="G2421" s="138"/>
    </row>
    <row r="2422" spans="7:7">
      <c r="G2422" s="138"/>
    </row>
    <row r="2423" spans="7:7">
      <c r="G2423" s="138"/>
    </row>
    <row r="2424" spans="7:7">
      <c r="G2424" s="138"/>
    </row>
    <row r="2425" spans="7:7">
      <c r="G2425" s="138"/>
    </row>
    <row r="2426" spans="7:7">
      <c r="G2426" s="138"/>
    </row>
    <row r="2427" spans="7:7">
      <c r="G2427" s="138"/>
    </row>
    <row r="2428" spans="7:7">
      <c r="G2428" s="138"/>
    </row>
    <row r="2429" spans="7:7">
      <c r="G2429" s="138"/>
    </row>
    <row r="2430" spans="7:7">
      <c r="G2430" s="138"/>
    </row>
    <row r="2431" spans="7:7">
      <c r="G2431" s="138"/>
    </row>
    <row r="2432" spans="7:7">
      <c r="G2432" s="138"/>
    </row>
    <row r="2433" spans="7:7">
      <c r="G2433" s="138"/>
    </row>
    <row r="2434" spans="7:7">
      <c r="G2434" s="138"/>
    </row>
    <row r="2435" spans="7:7">
      <c r="G2435" s="138"/>
    </row>
    <row r="2436" spans="7:7">
      <c r="G2436" s="138"/>
    </row>
    <row r="2437" spans="7:7">
      <c r="G2437" s="138"/>
    </row>
    <row r="2438" spans="7:7">
      <c r="G2438" s="138"/>
    </row>
    <row r="2439" spans="7:7">
      <c r="G2439" s="138"/>
    </row>
    <row r="2440" spans="7:7">
      <c r="G2440" s="138"/>
    </row>
    <row r="2441" spans="7:7">
      <c r="G2441" s="138"/>
    </row>
    <row r="2442" spans="7:7">
      <c r="G2442" s="138"/>
    </row>
    <row r="2443" spans="7:7">
      <c r="G2443" s="138"/>
    </row>
    <row r="2444" spans="7:7">
      <c r="G2444" s="138"/>
    </row>
    <row r="2445" spans="7:7">
      <c r="G2445" s="138"/>
    </row>
    <row r="2446" spans="7:7">
      <c r="G2446" s="138"/>
    </row>
    <row r="2447" spans="7:7">
      <c r="G2447" s="138"/>
    </row>
    <row r="2448" spans="7:7">
      <c r="G2448" s="138"/>
    </row>
    <row r="2449" spans="7:7">
      <c r="G2449" s="138"/>
    </row>
    <row r="2450" spans="7:7">
      <c r="G2450" s="138"/>
    </row>
    <row r="2451" spans="7:7">
      <c r="G2451" s="138"/>
    </row>
    <row r="2452" spans="7:7">
      <c r="G2452" s="138"/>
    </row>
    <row r="2453" spans="7:7">
      <c r="G2453" s="138"/>
    </row>
    <row r="2454" spans="7:7">
      <c r="G2454" s="138"/>
    </row>
    <row r="2455" spans="7:7">
      <c r="G2455" s="138"/>
    </row>
    <row r="2456" spans="7:7">
      <c r="G2456" s="138"/>
    </row>
    <row r="2457" spans="7:7">
      <c r="G2457" s="138"/>
    </row>
    <row r="2458" spans="7:7">
      <c r="G2458" s="138"/>
    </row>
    <row r="2459" spans="7:7">
      <c r="G2459" s="138"/>
    </row>
    <row r="2460" spans="7:7">
      <c r="G2460" s="138"/>
    </row>
    <row r="2461" spans="7:7">
      <c r="G2461" s="138"/>
    </row>
    <row r="2462" spans="7:7">
      <c r="G2462" s="138"/>
    </row>
    <row r="2463" spans="7:7">
      <c r="G2463" s="138"/>
    </row>
    <row r="2464" spans="7:7">
      <c r="G2464" s="138"/>
    </row>
    <row r="2465" spans="7:7">
      <c r="G2465" s="138"/>
    </row>
    <row r="2466" spans="7:7">
      <c r="G2466" s="138"/>
    </row>
    <row r="2467" spans="7:7">
      <c r="G2467" s="138"/>
    </row>
    <row r="2468" spans="7:7">
      <c r="G2468" s="138"/>
    </row>
    <row r="2469" spans="7:7">
      <c r="G2469" s="138"/>
    </row>
    <row r="2470" spans="7:7">
      <c r="G2470" s="138"/>
    </row>
    <row r="2471" spans="7:7">
      <c r="G2471" s="138"/>
    </row>
    <row r="2472" spans="7:7">
      <c r="G2472" s="138"/>
    </row>
    <row r="2473" spans="7:7">
      <c r="G2473" s="138"/>
    </row>
    <row r="2474" spans="7:7">
      <c r="G2474" s="138"/>
    </row>
    <row r="2475" spans="7:7">
      <c r="G2475" s="138"/>
    </row>
    <row r="2476" spans="7:7">
      <c r="G2476" s="138"/>
    </row>
    <row r="2477" spans="7:7">
      <c r="G2477" s="138"/>
    </row>
    <row r="2478" spans="7:7">
      <c r="G2478" s="138"/>
    </row>
    <row r="2479" spans="7:7">
      <c r="G2479" s="138"/>
    </row>
    <row r="2480" spans="7:7">
      <c r="G2480" s="138"/>
    </row>
    <row r="2481" spans="7:7">
      <c r="G2481" s="138"/>
    </row>
    <row r="2482" spans="7:7">
      <c r="G2482" s="138"/>
    </row>
    <row r="2483" spans="7:7">
      <c r="G2483" s="138"/>
    </row>
    <row r="2484" spans="7:7">
      <c r="G2484" s="138"/>
    </row>
    <row r="2485" spans="7:7">
      <c r="G2485" s="138"/>
    </row>
    <row r="2486" spans="7:7">
      <c r="G2486" s="138"/>
    </row>
    <row r="2487" spans="7:7">
      <c r="G2487" s="138"/>
    </row>
    <row r="2488" spans="7:7">
      <c r="G2488" s="138"/>
    </row>
    <row r="2489" spans="7:7">
      <c r="G2489" s="138"/>
    </row>
    <row r="2490" spans="7:7">
      <c r="G2490" s="138"/>
    </row>
    <row r="2491" spans="7:7">
      <c r="G2491" s="138"/>
    </row>
    <row r="2492" spans="7:7">
      <c r="G2492" s="138"/>
    </row>
    <row r="2493" spans="7:7">
      <c r="G2493" s="138"/>
    </row>
    <row r="2494" spans="7:7">
      <c r="G2494" s="138"/>
    </row>
    <row r="2495" spans="7:7">
      <c r="G2495" s="138"/>
    </row>
    <row r="2496" spans="7:7">
      <c r="G2496" s="138"/>
    </row>
    <row r="2497" spans="7:7">
      <c r="G2497" s="138"/>
    </row>
    <row r="2498" spans="7:7">
      <c r="G2498" s="138"/>
    </row>
    <row r="2499" spans="7:7">
      <c r="G2499" s="138"/>
    </row>
    <row r="2500" spans="7:7">
      <c r="G2500" s="138"/>
    </row>
    <row r="2501" spans="7:7">
      <c r="G2501" s="138"/>
    </row>
    <row r="2502" spans="7:7">
      <c r="G2502" s="138"/>
    </row>
    <row r="2503" spans="7:7">
      <c r="G2503" s="138"/>
    </row>
    <row r="2504" spans="7:7">
      <c r="G2504" s="138"/>
    </row>
    <row r="2505" spans="7:7">
      <c r="G2505" s="138"/>
    </row>
    <row r="2506" spans="7:7">
      <c r="G2506" s="138"/>
    </row>
    <row r="2507" spans="7:7">
      <c r="G2507" s="138"/>
    </row>
    <row r="2508" spans="7:7">
      <c r="G2508" s="138"/>
    </row>
    <row r="2509" spans="7:7">
      <c r="G2509" s="138"/>
    </row>
    <row r="2510" spans="7:7">
      <c r="G2510" s="138"/>
    </row>
    <row r="2511" spans="7:7">
      <c r="G2511" s="138"/>
    </row>
    <row r="2512" spans="7:7">
      <c r="G2512" s="138"/>
    </row>
    <row r="2513" spans="7:7">
      <c r="G2513" s="138"/>
    </row>
    <row r="2514" spans="7:7">
      <c r="G2514" s="138"/>
    </row>
    <row r="2515" spans="7:7">
      <c r="G2515" s="138"/>
    </row>
    <row r="2516" spans="7:7">
      <c r="G2516" s="138"/>
    </row>
    <row r="2517" spans="7:7">
      <c r="G2517" s="138"/>
    </row>
    <row r="2518" spans="7:7">
      <c r="G2518" s="138"/>
    </row>
    <row r="2519" spans="7:7">
      <c r="G2519" s="138"/>
    </row>
    <row r="2520" spans="7:7">
      <c r="G2520" s="138"/>
    </row>
    <row r="2521" spans="7:7">
      <c r="G2521" s="138"/>
    </row>
    <row r="2522" spans="7:7">
      <c r="G2522" s="138"/>
    </row>
    <row r="2523" spans="7:7">
      <c r="G2523" s="138"/>
    </row>
    <row r="2524" spans="7:7">
      <c r="G2524" s="138"/>
    </row>
    <row r="2525" spans="7:7">
      <c r="G2525" s="138"/>
    </row>
    <row r="2526" spans="7:7">
      <c r="G2526" s="138"/>
    </row>
    <row r="2527" spans="7:7">
      <c r="G2527" s="138"/>
    </row>
    <row r="2528" spans="7:7">
      <c r="G2528" s="138"/>
    </row>
    <row r="2529" spans="7:7">
      <c r="G2529" s="138"/>
    </row>
    <row r="2530" spans="7:7">
      <c r="G2530" s="138"/>
    </row>
    <row r="2531" spans="7:7">
      <c r="G2531" s="138"/>
    </row>
    <row r="2532" spans="7:7">
      <c r="G2532" s="138"/>
    </row>
    <row r="2533" spans="7:7">
      <c r="G2533" s="138"/>
    </row>
    <row r="2534" spans="7:7">
      <c r="G2534" s="138"/>
    </row>
    <row r="2535" spans="7:7">
      <c r="G2535" s="138"/>
    </row>
    <row r="2536" spans="7:7">
      <c r="G2536" s="138"/>
    </row>
    <row r="2537" spans="7:7">
      <c r="G2537" s="138"/>
    </row>
    <row r="2538" spans="7:7">
      <c r="G2538" s="138"/>
    </row>
    <row r="2539" spans="7:7">
      <c r="G2539" s="138"/>
    </row>
    <row r="2540" spans="7:7">
      <c r="G2540" s="138"/>
    </row>
    <row r="2541" spans="7:7">
      <c r="G2541" s="138"/>
    </row>
    <row r="2542" spans="7:7">
      <c r="G2542" s="138"/>
    </row>
    <row r="2543" spans="7:7">
      <c r="G2543" s="138"/>
    </row>
    <row r="2544" spans="7:7">
      <c r="G2544" s="138"/>
    </row>
    <row r="2545" spans="7:7">
      <c r="G2545" s="138"/>
    </row>
    <row r="2546" spans="7:7">
      <c r="G2546" s="138"/>
    </row>
    <row r="2547" spans="7:7">
      <c r="G2547" s="138"/>
    </row>
    <row r="2548" spans="7:7">
      <c r="G2548" s="138"/>
    </row>
    <row r="2549" spans="7:7">
      <c r="G2549" s="138"/>
    </row>
    <row r="2550" spans="7:7">
      <c r="G2550" s="138"/>
    </row>
    <row r="2551" spans="7:7">
      <c r="G2551" s="138"/>
    </row>
    <row r="2552" spans="7:7">
      <c r="G2552" s="138"/>
    </row>
    <row r="2553" spans="7:7">
      <c r="G2553" s="138"/>
    </row>
    <row r="2554" spans="7:7">
      <c r="G2554" s="138"/>
    </row>
    <row r="2555" spans="7:7">
      <c r="G2555" s="138"/>
    </row>
    <row r="2556" spans="7:7">
      <c r="G2556" s="138"/>
    </row>
    <row r="2557" spans="7:7">
      <c r="G2557" s="138"/>
    </row>
    <row r="2558" spans="7:7">
      <c r="G2558" s="138"/>
    </row>
    <row r="2559" spans="7:7">
      <c r="G2559" s="138"/>
    </row>
    <row r="2560" spans="7:7">
      <c r="G2560" s="138"/>
    </row>
    <row r="2561" spans="7:7">
      <c r="G2561" s="138"/>
    </row>
    <row r="2562" spans="7:7">
      <c r="G2562" s="138"/>
    </row>
    <row r="2563" spans="7:7">
      <c r="G2563" s="138"/>
    </row>
    <row r="2564" spans="7:7">
      <c r="G2564" s="138"/>
    </row>
    <row r="2565" spans="7:7">
      <c r="G2565" s="138"/>
    </row>
    <row r="2566" spans="7:7">
      <c r="G2566" s="138"/>
    </row>
    <row r="2567" spans="7:7">
      <c r="G2567" s="138"/>
    </row>
    <row r="2568" spans="7:7">
      <c r="G2568" s="138"/>
    </row>
    <row r="2569" spans="7:7">
      <c r="G2569" s="138"/>
    </row>
    <row r="2570" spans="7:7">
      <c r="G2570" s="138"/>
    </row>
    <row r="2571" spans="7:7">
      <c r="G2571" s="138"/>
    </row>
    <row r="2572" spans="7:7">
      <c r="G2572" s="138"/>
    </row>
    <row r="2573" spans="7:7">
      <c r="G2573" s="138"/>
    </row>
    <row r="2574" spans="7:7">
      <c r="G2574" s="138"/>
    </row>
    <row r="2575" spans="7:7">
      <c r="G2575" s="138"/>
    </row>
    <row r="2576" spans="7:7">
      <c r="G2576" s="138"/>
    </row>
    <row r="2577" spans="7:7">
      <c r="G2577" s="138"/>
    </row>
    <row r="2578" spans="7:7">
      <c r="G2578" s="138"/>
    </row>
    <row r="2579" spans="7:7">
      <c r="G2579" s="138"/>
    </row>
    <row r="2580" spans="7:7">
      <c r="G2580" s="138"/>
    </row>
    <row r="2581" spans="7:7">
      <c r="G2581" s="138"/>
    </row>
    <row r="2582" spans="7:7">
      <c r="G2582" s="138"/>
    </row>
    <row r="2583" spans="7:7">
      <c r="G2583" s="138"/>
    </row>
    <row r="2584" spans="7:7">
      <c r="G2584" s="138"/>
    </row>
    <row r="2585" spans="7:7">
      <c r="G2585" s="138"/>
    </row>
    <row r="2586" spans="7:7">
      <c r="G2586" s="138"/>
    </row>
    <row r="2587" spans="7:7">
      <c r="G2587" s="138"/>
    </row>
    <row r="2588" spans="7:7">
      <c r="G2588" s="138"/>
    </row>
    <row r="2589" spans="7:7">
      <c r="G2589" s="138"/>
    </row>
    <row r="2590" spans="7:7">
      <c r="G2590" s="138"/>
    </row>
    <row r="2591" spans="7:7">
      <c r="G2591" s="138"/>
    </row>
    <row r="2592" spans="7:7">
      <c r="G2592" s="138"/>
    </row>
    <row r="2593" spans="7:7">
      <c r="G2593" s="138"/>
    </row>
    <row r="2594" spans="7:7">
      <c r="G2594" s="138"/>
    </row>
    <row r="2595" spans="7:7">
      <c r="G2595" s="138"/>
    </row>
    <row r="2596" spans="7:7">
      <c r="G2596" s="138"/>
    </row>
    <row r="2597" spans="7:7">
      <c r="G2597" s="138"/>
    </row>
    <row r="2598" spans="7:7">
      <c r="G2598" s="138"/>
    </row>
    <row r="2599" spans="7:7">
      <c r="G2599" s="138"/>
    </row>
    <row r="2600" spans="7:7">
      <c r="G2600" s="138"/>
    </row>
    <row r="2601" spans="7:7">
      <c r="G2601" s="138"/>
    </row>
    <row r="2602" spans="7:7">
      <c r="G2602" s="138"/>
    </row>
    <row r="2603" spans="7:7">
      <c r="G2603" s="138"/>
    </row>
    <row r="2604" spans="7:7">
      <c r="G2604" s="138"/>
    </row>
    <row r="2605" spans="7:7">
      <c r="G2605" s="138"/>
    </row>
    <row r="2606" spans="7:7">
      <c r="G2606" s="138"/>
    </row>
    <row r="2607" spans="7:7">
      <c r="G2607" s="138"/>
    </row>
    <row r="2608" spans="7:7">
      <c r="G2608" s="138"/>
    </row>
    <row r="2609" spans="7:7">
      <c r="G2609" s="138"/>
    </row>
    <row r="2610" spans="7:7">
      <c r="G2610" s="138"/>
    </row>
    <row r="2611" spans="7:7">
      <c r="G2611" s="138"/>
    </row>
    <row r="2612" spans="7:7">
      <c r="G2612" s="138"/>
    </row>
    <row r="2613" spans="7:7">
      <c r="G2613" s="138"/>
    </row>
    <row r="2614" spans="7:7">
      <c r="G2614" s="138"/>
    </row>
    <row r="2615" spans="7:7">
      <c r="G2615" s="138"/>
    </row>
    <row r="2616" spans="7:7">
      <c r="G2616" s="138"/>
    </row>
    <row r="2617" spans="7:7">
      <c r="G2617" s="138"/>
    </row>
    <row r="2618" spans="7:7">
      <c r="G2618" s="138"/>
    </row>
    <row r="2619" spans="7:7">
      <c r="G2619" s="138"/>
    </row>
    <row r="2620" spans="7:7">
      <c r="G2620" s="138"/>
    </row>
    <row r="2621" spans="7:7">
      <c r="G2621" s="138"/>
    </row>
    <row r="2622" spans="7:7">
      <c r="G2622" s="138"/>
    </row>
    <row r="2623" spans="7:7">
      <c r="G2623" s="138"/>
    </row>
    <row r="2624" spans="7:7">
      <c r="G2624" s="138"/>
    </row>
    <row r="2625" spans="7:7">
      <c r="G2625" s="138"/>
    </row>
    <row r="2626" spans="7:7">
      <c r="G2626" s="138"/>
    </row>
    <row r="2627" spans="7:7">
      <c r="G2627" s="138"/>
    </row>
    <row r="2628" spans="7:7">
      <c r="G2628" s="138"/>
    </row>
    <row r="2629" spans="7:7">
      <c r="G2629" s="138"/>
    </row>
    <row r="2630" spans="7:7">
      <c r="G2630" s="138"/>
    </row>
    <row r="2631" spans="7:7">
      <c r="G2631" s="138"/>
    </row>
    <row r="2632" spans="7:7">
      <c r="G2632" s="138"/>
    </row>
    <row r="2633" spans="7:7">
      <c r="G2633" s="138"/>
    </row>
    <row r="2634" spans="7:7">
      <c r="G2634" s="138"/>
    </row>
    <row r="2635" spans="7:7">
      <c r="G2635" s="138"/>
    </row>
    <row r="2636" spans="7:7">
      <c r="G2636" s="138"/>
    </row>
    <row r="2637" spans="7:7">
      <c r="G2637" s="138"/>
    </row>
    <row r="2638" spans="7:7">
      <c r="G2638" s="138"/>
    </row>
    <row r="2639" spans="7:7">
      <c r="G2639" s="138"/>
    </row>
    <row r="2640" spans="7:7">
      <c r="G2640" s="138"/>
    </row>
    <row r="2641" spans="7:7">
      <c r="G2641" s="138"/>
    </row>
    <row r="2642" spans="7:7">
      <c r="G2642" s="138"/>
    </row>
    <row r="2643" spans="7:7">
      <c r="G2643" s="138"/>
    </row>
    <row r="2644" spans="7:7">
      <c r="G2644" s="138"/>
    </row>
    <row r="2645" spans="7:7">
      <c r="G2645" s="138"/>
    </row>
    <row r="2646" spans="7:7">
      <c r="G2646" s="138"/>
    </row>
    <row r="2647" spans="7:7">
      <c r="G2647" s="138"/>
    </row>
    <row r="2648" spans="7:7">
      <c r="G2648" s="138"/>
    </row>
    <row r="2649" spans="7:7">
      <c r="G2649" s="138"/>
    </row>
    <row r="2650" spans="7:7">
      <c r="G2650" s="138"/>
    </row>
    <row r="2651" spans="7:7">
      <c r="G2651" s="138"/>
    </row>
    <row r="2652" spans="7:7">
      <c r="G2652" s="138"/>
    </row>
    <row r="2653" spans="7:7">
      <c r="G2653" s="138"/>
    </row>
    <row r="2654" spans="7:7">
      <c r="G2654" s="138"/>
    </row>
    <row r="2655" spans="7:7">
      <c r="G2655" s="138"/>
    </row>
    <row r="2656" spans="7:7">
      <c r="G2656" s="138"/>
    </row>
    <row r="2657" spans="7:7">
      <c r="G2657" s="138"/>
    </row>
    <row r="2658" spans="7:7">
      <c r="G2658" s="138"/>
    </row>
    <row r="2659" spans="7:7">
      <c r="G2659" s="138"/>
    </row>
    <row r="2660" spans="7:7">
      <c r="G2660" s="138"/>
    </row>
    <row r="2661" spans="7:7">
      <c r="G2661" s="138"/>
    </row>
    <row r="2662" spans="7:7">
      <c r="G2662" s="138"/>
    </row>
    <row r="2663" spans="7:7">
      <c r="G2663" s="138"/>
    </row>
    <row r="2664" spans="7:7">
      <c r="G2664" s="138"/>
    </row>
    <row r="2665" spans="7:7">
      <c r="G2665" s="138"/>
    </row>
    <row r="2666" spans="7:7">
      <c r="G2666" s="138"/>
    </row>
    <row r="2667" spans="7:7">
      <c r="G2667" s="138"/>
    </row>
    <row r="2668" spans="7:7">
      <c r="G2668" s="138"/>
    </row>
    <row r="2669" spans="7:7">
      <c r="G2669" s="138"/>
    </row>
    <row r="2670" spans="7:7">
      <c r="G2670" s="138"/>
    </row>
    <row r="2671" spans="7:7">
      <c r="G2671" s="138"/>
    </row>
    <row r="2672" spans="7:7">
      <c r="G2672" s="138"/>
    </row>
    <row r="2673" spans="7:7">
      <c r="G2673" s="138"/>
    </row>
    <row r="2674" spans="7:7">
      <c r="G2674" s="138"/>
    </row>
    <row r="2675" spans="7:7">
      <c r="G2675" s="138"/>
    </row>
    <row r="2676" spans="7:7">
      <c r="G2676" s="138"/>
    </row>
    <row r="2677" spans="7:7">
      <c r="G2677" s="138"/>
    </row>
    <row r="2678" spans="7:7">
      <c r="G2678" s="138"/>
    </row>
    <row r="2679" spans="7:7">
      <c r="G2679" s="138"/>
    </row>
    <row r="2680" spans="7:7">
      <c r="G2680" s="138"/>
    </row>
    <row r="2681" spans="7:7">
      <c r="G2681" s="138"/>
    </row>
    <row r="2682" spans="7:7">
      <c r="G2682" s="138"/>
    </row>
    <row r="2683" spans="7:7">
      <c r="G2683" s="138"/>
    </row>
    <row r="2684" spans="7:7">
      <c r="G2684" s="138"/>
    </row>
    <row r="2685" spans="7:7">
      <c r="G2685" s="138"/>
    </row>
    <row r="2686" spans="7:7">
      <c r="G2686" s="138"/>
    </row>
    <row r="2687" spans="7:7">
      <c r="G2687" s="138"/>
    </row>
    <row r="2688" spans="7:7">
      <c r="G2688" s="138"/>
    </row>
    <row r="2689" spans="7:7">
      <c r="G2689" s="138"/>
    </row>
    <row r="2690" spans="7:7">
      <c r="G2690" s="138"/>
    </row>
    <row r="2691" spans="7:7">
      <c r="G2691" s="138"/>
    </row>
    <row r="2692" spans="7:7">
      <c r="G2692" s="138"/>
    </row>
    <row r="2693" spans="7:7">
      <c r="G2693" s="138"/>
    </row>
    <row r="2694" spans="7:7">
      <c r="G2694" s="138"/>
    </row>
    <row r="2695" spans="7:7">
      <c r="G2695" s="138"/>
    </row>
    <row r="2696" spans="7:7">
      <c r="G2696" s="138"/>
    </row>
    <row r="2697" spans="7:7">
      <c r="G2697" s="138"/>
    </row>
    <row r="2698" spans="7:7">
      <c r="G2698" s="138"/>
    </row>
    <row r="2699" spans="7:7">
      <c r="G2699" s="138"/>
    </row>
    <row r="2700" spans="7:7">
      <c r="G2700" s="138"/>
    </row>
    <row r="2701" spans="7:7">
      <c r="G2701" s="138"/>
    </row>
    <row r="2702" spans="7:7">
      <c r="G2702" s="138"/>
    </row>
    <row r="2703" spans="7:7">
      <c r="G2703" s="138"/>
    </row>
    <row r="2704" spans="7:7">
      <c r="G2704" s="138"/>
    </row>
    <row r="2705" spans="7:7">
      <c r="G2705" s="138"/>
    </row>
    <row r="2706" spans="7:7">
      <c r="G2706" s="138"/>
    </row>
    <row r="2707" spans="7:7">
      <c r="G2707" s="138"/>
    </row>
    <row r="2708" spans="7:7">
      <c r="G2708" s="138"/>
    </row>
    <row r="2709" spans="7:7">
      <c r="G2709" s="138"/>
    </row>
    <row r="2710" spans="7:7">
      <c r="G2710" s="138"/>
    </row>
    <row r="2711" spans="7:7">
      <c r="G2711" s="138"/>
    </row>
    <row r="2712" spans="7:7">
      <c r="G2712" s="138"/>
    </row>
    <row r="2713" spans="7:7">
      <c r="G2713" s="138"/>
    </row>
    <row r="2714" spans="7:7">
      <c r="G2714" s="138"/>
    </row>
    <row r="2715" spans="7:7">
      <c r="G2715" s="138"/>
    </row>
    <row r="2716" spans="7:7">
      <c r="G2716" s="138"/>
    </row>
    <row r="2717" spans="7:7">
      <c r="G2717" s="138"/>
    </row>
    <row r="2718" spans="7:7">
      <c r="G2718" s="138"/>
    </row>
    <row r="2719" spans="7:7">
      <c r="G2719" s="138"/>
    </row>
    <row r="2720" spans="7:7">
      <c r="G2720" s="138"/>
    </row>
    <row r="2721" spans="7:7">
      <c r="G2721" s="138"/>
    </row>
    <row r="2722" spans="7:7">
      <c r="G2722" s="138"/>
    </row>
    <row r="2723" spans="7:7">
      <c r="G2723" s="138"/>
    </row>
    <row r="2724" spans="7:7">
      <c r="G2724" s="138"/>
    </row>
    <row r="2725" spans="7:7">
      <c r="G2725" s="138"/>
    </row>
    <row r="2726" spans="7:7">
      <c r="G2726" s="138"/>
    </row>
    <row r="2727" spans="7:7">
      <c r="G2727" s="138"/>
    </row>
    <row r="2728" spans="7:7">
      <c r="G2728" s="138"/>
    </row>
    <row r="2729" spans="7:7">
      <c r="G2729" s="138"/>
    </row>
    <row r="2730" spans="7:7">
      <c r="G2730" s="138"/>
    </row>
    <row r="2731" spans="7:7">
      <c r="G2731" s="138"/>
    </row>
    <row r="2732" spans="7:7">
      <c r="G2732" s="138"/>
    </row>
    <row r="2733" spans="7:7">
      <c r="G2733" s="138"/>
    </row>
    <row r="2734" spans="7:7">
      <c r="G2734" s="138"/>
    </row>
    <row r="2735" spans="7:7">
      <c r="G2735" s="138"/>
    </row>
    <row r="2736" spans="7:7">
      <c r="G2736" s="138"/>
    </row>
    <row r="2737" spans="7:7">
      <c r="G2737" s="138"/>
    </row>
    <row r="2738" spans="7:7">
      <c r="G2738" s="138"/>
    </row>
    <row r="2739" spans="7:7">
      <c r="G2739" s="138"/>
    </row>
    <row r="2740" spans="7:7">
      <c r="G2740" s="138"/>
    </row>
    <row r="2741" spans="7:7">
      <c r="G2741" s="138"/>
    </row>
    <row r="2742" spans="7:7">
      <c r="G2742" s="138"/>
    </row>
    <row r="2743" spans="7:7">
      <c r="G2743" s="138"/>
    </row>
    <row r="2744" spans="7:7">
      <c r="G2744" s="138"/>
    </row>
    <row r="2745" spans="7:7">
      <c r="G2745" s="138"/>
    </row>
    <row r="2746" spans="7:7">
      <c r="G2746" s="138"/>
    </row>
    <row r="2747" spans="7:7">
      <c r="G2747" s="138"/>
    </row>
    <row r="2748" spans="7:7">
      <c r="G2748" s="138"/>
    </row>
    <row r="2749" spans="7:7">
      <c r="G2749" s="138"/>
    </row>
    <row r="2750" spans="7:7">
      <c r="G2750" s="138"/>
    </row>
    <row r="2751" spans="7:7">
      <c r="G2751" s="138"/>
    </row>
    <row r="2752" spans="7:7">
      <c r="G2752" s="138"/>
    </row>
    <row r="2753" spans="7:7">
      <c r="G2753" s="138"/>
    </row>
    <row r="2754" spans="7:7">
      <c r="G2754" s="138"/>
    </row>
    <row r="2755" spans="7:7">
      <c r="G2755" s="138"/>
    </row>
    <row r="2756" spans="7:7">
      <c r="G2756" s="138"/>
    </row>
    <row r="2757" spans="7:7">
      <c r="G2757" s="138"/>
    </row>
    <row r="2758" spans="7:7">
      <c r="G2758" s="138"/>
    </row>
    <row r="2759" spans="7:7">
      <c r="G2759" s="138"/>
    </row>
    <row r="2760" spans="7:7">
      <c r="G2760" s="138"/>
    </row>
    <row r="2761" spans="7:7">
      <c r="G2761" s="138"/>
    </row>
    <row r="2762" spans="7:7">
      <c r="G2762" s="138"/>
    </row>
    <row r="2763" spans="7:7">
      <c r="G2763" s="138"/>
    </row>
    <row r="2764" spans="7:7">
      <c r="G2764" s="138"/>
    </row>
    <row r="2765" spans="7:7">
      <c r="G2765" s="138"/>
    </row>
    <row r="2766" spans="7:7">
      <c r="G2766" s="138"/>
    </row>
    <row r="2767" spans="7:7">
      <c r="G2767" s="138"/>
    </row>
    <row r="2768" spans="7:7">
      <c r="G2768" s="138"/>
    </row>
    <row r="2769" spans="7:7">
      <c r="G2769" s="138"/>
    </row>
    <row r="2770" spans="7:7">
      <c r="G2770" s="138"/>
    </row>
    <row r="2771" spans="7:7">
      <c r="G2771" s="138"/>
    </row>
    <row r="2772" spans="7:7">
      <c r="G2772" s="138"/>
    </row>
    <row r="2773" spans="7:7">
      <c r="G2773" s="138"/>
    </row>
    <row r="2774" spans="7:7">
      <c r="G2774" s="138"/>
    </row>
    <row r="2775" spans="7:7">
      <c r="G2775" s="138"/>
    </row>
    <row r="2776" spans="7:7">
      <c r="G2776" s="138"/>
    </row>
    <row r="2777" spans="7:7">
      <c r="G2777" s="138"/>
    </row>
    <row r="2778" spans="7:7">
      <c r="G2778" s="138"/>
    </row>
    <row r="2779" spans="7:7">
      <c r="G2779" s="138"/>
    </row>
    <row r="2780" spans="7:7">
      <c r="G2780" s="138"/>
    </row>
    <row r="2781" spans="7:7">
      <c r="G2781" s="138"/>
    </row>
    <row r="2782" spans="7:7">
      <c r="G2782" s="138"/>
    </row>
    <row r="2783" spans="7:7">
      <c r="G2783" s="138"/>
    </row>
    <row r="2784" spans="7:7">
      <c r="G2784" s="138"/>
    </row>
    <row r="2785" spans="7:7">
      <c r="G2785" s="138"/>
    </row>
    <row r="2786" spans="7:7">
      <c r="G2786" s="138"/>
    </row>
    <row r="2787" spans="7:7">
      <c r="G2787" s="138"/>
    </row>
    <row r="2788" spans="7:7">
      <c r="G2788" s="138"/>
    </row>
    <row r="2789" spans="7:7">
      <c r="G2789" s="138"/>
    </row>
    <row r="2790" spans="7:7">
      <c r="G2790" s="138"/>
    </row>
    <row r="2791" spans="7:7">
      <c r="G2791" s="138"/>
    </row>
    <row r="2792" spans="7:7">
      <c r="G2792" s="138"/>
    </row>
    <row r="2793" spans="7:7">
      <c r="G2793" s="138"/>
    </row>
    <row r="2794" spans="7:7">
      <c r="G2794" s="138"/>
    </row>
    <row r="2795" spans="7:7">
      <c r="G2795" s="138"/>
    </row>
    <row r="2796" spans="7:7">
      <c r="G2796" s="138"/>
    </row>
    <row r="2797" spans="7:7">
      <c r="G2797" s="138"/>
    </row>
    <row r="2798" spans="7:7">
      <c r="G2798" s="138"/>
    </row>
    <row r="2799" spans="7:7">
      <c r="G2799" s="138"/>
    </row>
    <row r="2800" spans="7:7">
      <c r="G2800" s="138"/>
    </row>
    <row r="2801" spans="7:7">
      <c r="G2801" s="138"/>
    </row>
    <row r="2802" spans="7:7">
      <c r="G2802" s="138"/>
    </row>
    <row r="2803" spans="7:7">
      <c r="G2803" s="138"/>
    </row>
    <row r="2804" spans="7:7">
      <c r="G2804" s="138"/>
    </row>
    <row r="2805" spans="7:7">
      <c r="G2805" s="138"/>
    </row>
    <row r="2806" spans="7:7">
      <c r="G2806" s="138"/>
    </row>
    <row r="2807" spans="7:7">
      <c r="G2807" s="138"/>
    </row>
    <row r="2808" spans="7:7">
      <c r="G2808" s="138"/>
    </row>
    <row r="2809" spans="7:7">
      <c r="G2809" s="138"/>
    </row>
    <row r="2810" spans="7:7">
      <c r="G2810" s="138"/>
    </row>
    <row r="2811" spans="7:7">
      <c r="G2811" s="138"/>
    </row>
    <row r="2812" spans="7:7">
      <c r="G2812" s="138"/>
    </row>
    <row r="2813" spans="7:7">
      <c r="G2813" s="138"/>
    </row>
    <row r="2814" spans="7:7">
      <c r="G2814" s="138"/>
    </row>
    <row r="2815" spans="7:7">
      <c r="G2815" s="138"/>
    </row>
    <row r="2816" spans="7:7">
      <c r="G2816" s="138"/>
    </row>
    <row r="2817" spans="7:7">
      <c r="G2817" s="138"/>
    </row>
    <row r="2818" spans="7:7">
      <c r="G2818" s="138"/>
    </row>
    <row r="2819" spans="7:7">
      <c r="G2819" s="138"/>
    </row>
    <row r="2820" spans="7:7">
      <c r="G2820" s="138"/>
    </row>
    <row r="2821" spans="7:7">
      <c r="G2821" s="138"/>
    </row>
    <row r="2822" spans="7:7">
      <c r="G2822" s="138"/>
    </row>
    <row r="2823" spans="7:7">
      <c r="G2823" s="138"/>
    </row>
    <row r="2824" spans="7:7">
      <c r="G2824" s="138"/>
    </row>
    <row r="2825" spans="7:7">
      <c r="G2825" s="138"/>
    </row>
    <row r="2826" spans="7:7">
      <c r="G2826" s="138"/>
    </row>
    <row r="2827" spans="7:7">
      <c r="G2827" s="138"/>
    </row>
    <row r="2828" spans="7:7">
      <c r="G2828" s="138"/>
    </row>
    <row r="2829" spans="7:7">
      <c r="G2829" s="138"/>
    </row>
    <row r="2830" spans="7:7">
      <c r="G2830" s="138"/>
    </row>
    <row r="2831" spans="7:7">
      <c r="G2831" s="138"/>
    </row>
    <row r="2832" spans="7:7">
      <c r="G2832" s="138"/>
    </row>
    <row r="2833" spans="7:7">
      <c r="G2833" s="138"/>
    </row>
    <row r="2834" spans="7:7">
      <c r="G2834" s="138"/>
    </row>
    <row r="2835" spans="7:7">
      <c r="G2835" s="138"/>
    </row>
    <row r="2836" spans="7:7">
      <c r="G2836" s="138"/>
    </row>
    <row r="2837" spans="7:7">
      <c r="G2837" s="138"/>
    </row>
    <row r="2838" spans="7:7">
      <c r="G2838" s="138"/>
    </row>
    <row r="2839" spans="7:7">
      <c r="G2839" s="138"/>
    </row>
    <row r="2840" spans="7:7">
      <c r="G2840" s="138"/>
    </row>
    <row r="2841" spans="7:7">
      <c r="G2841" s="138"/>
    </row>
    <row r="2842" spans="7:7">
      <c r="G2842" s="138"/>
    </row>
    <row r="2843" spans="7:7">
      <c r="G2843" s="138"/>
    </row>
    <row r="2844" spans="7:7">
      <c r="G2844" s="138"/>
    </row>
    <row r="2845" spans="7:7">
      <c r="G2845" s="138"/>
    </row>
    <row r="2846" spans="7:7">
      <c r="G2846" s="138"/>
    </row>
    <row r="2847" spans="7:7">
      <c r="G2847" s="138"/>
    </row>
    <row r="2848" spans="7:7">
      <c r="G2848" s="138"/>
    </row>
    <row r="2849" spans="7:7">
      <c r="G2849" s="138"/>
    </row>
    <row r="2850" spans="7:7">
      <c r="G2850" s="138"/>
    </row>
    <row r="2851" spans="7:7">
      <c r="G2851" s="138"/>
    </row>
    <row r="2852" spans="7:7">
      <c r="G2852" s="138"/>
    </row>
    <row r="2853" spans="7:7">
      <c r="G2853" s="138"/>
    </row>
    <row r="2854" spans="7:7">
      <c r="G2854" s="138"/>
    </row>
    <row r="2855" spans="7:7">
      <c r="G2855" s="138"/>
    </row>
    <row r="2856" spans="7:7">
      <c r="G2856" s="138"/>
    </row>
    <row r="2857" spans="7:7">
      <c r="G2857" s="138"/>
    </row>
    <row r="2858" spans="7:7">
      <c r="G2858" s="138"/>
    </row>
    <row r="2859" spans="7:7">
      <c r="G2859" s="138"/>
    </row>
    <row r="2860" spans="7:7">
      <c r="G2860" s="138"/>
    </row>
    <row r="2861" spans="7:7">
      <c r="G2861" s="138"/>
    </row>
    <row r="2862" spans="7:7">
      <c r="G2862" s="138"/>
    </row>
    <row r="2863" spans="7:7">
      <c r="G2863" s="138"/>
    </row>
    <row r="2864" spans="7:7">
      <c r="G2864" s="138"/>
    </row>
    <row r="2865" spans="7:7">
      <c r="G2865" s="138"/>
    </row>
    <row r="2866" spans="7:7">
      <c r="G2866" s="138"/>
    </row>
    <row r="2867" spans="7:7">
      <c r="G2867" s="138"/>
    </row>
    <row r="2868" spans="7:7">
      <c r="G2868" s="138"/>
    </row>
    <row r="2869" spans="7:7">
      <c r="G2869" s="138"/>
    </row>
    <row r="2870" spans="7:7">
      <c r="G2870" s="138"/>
    </row>
    <row r="2871" spans="7:7">
      <c r="G2871" s="138"/>
    </row>
    <row r="2872" spans="7:7">
      <c r="G2872" s="138"/>
    </row>
    <row r="2873" spans="7:7">
      <c r="G2873" s="138"/>
    </row>
    <row r="2874" spans="7:7">
      <c r="G2874" s="138"/>
    </row>
    <row r="2875" spans="7:7">
      <c r="G2875" s="138"/>
    </row>
    <row r="2876" spans="7:7">
      <c r="G2876" s="138"/>
    </row>
    <row r="2877" spans="7:7">
      <c r="G2877" s="138"/>
    </row>
    <row r="2878" spans="7:7">
      <c r="G2878" s="138"/>
    </row>
    <row r="2879" spans="7:7">
      <c r="G2879" s="138"/>
    </row>
    <row r="2880" spans="7:7">
      <c r="G2880" s="138"/>
    </row>
    <row r="2881" spans="7:7">
      <c r="G2881" s="138"/>
    </row>
    <row r="2882" spans="7:7">
      <c r="G2882" s="138"/>
    </row>
    <row r="2883" spans="7:7">
      <c r="G2883" s="138"/>
    </row>
    <row r="2884" spans="7:7">
      <c r="G2884" s="138"/>
    </row>
    <row r="2885" spans="7:7">
      <c r="G2885" s="138"/>
    </row>
    <row r="2886" spans="7:7">
      <c r="G2886" s="138"/>
    </row>
    <row r="2887" spans="7:7">
      <c r="G2887" s="138"/>
    </row>
    <row r="2888" spans="7:7">
      <c r="G2888" s="138"/>
    </row>
    <row r="2889" spans="7:7">
      <c r="G2889" s="138"/>
    </row>
    <row r="2890" spans="7:7">
      <c r="G2890" s="138"/>
    </row>
    <row r="2891" spans="7:7">
      <c r="G2891" s="138"/>
    </row>
    <row r="2892" spans="7:7">
      <c r="G2892" s="138"/>
    </row>
    <row r="2893" spans="7:7">
      <c r="G2893" s="138"/>
    </row>
    <row r="2894" spans="7:7">
      <c r="G2894" s="138"/>
    </row>
    <row r="2895" spans="7:7">
      <c r="G2895" s="138"/>
    </row>
    <row r="2896" spans="7:7">
      <c r="G2896" s="138"/>
    </row>
    <row r="2897" spans="7:7">
      <c r="G2897" s="138"/>
    </row>
    <row r="2898" spans="7:7">
      <c r="G2898" s="138"/>
    </row>
    <row r="2899" spans="7:7">
      <c r="G2899" s="138"/>
    </row>
    <row r="2900" spans="7:7">
      <c r="G2900" s="138"/>
    </row>
    <row r="2901" spans="7:7">
      <c r="G2901" s="138"/>
    </row>
    <row r="2902" spans="7:7">
      <c r="G2902" s="138"/>
    </row>
    <row r="2903" spans="7:7">
      <c r="G2903" s="138"/>
    </row>
    <row r="2904" spans="7:7">
      <c r="G2904" s="138"/>
    </row>
    <row r="2905" spans="7:7">
      <c r="G2905" s="138"/>
    </row>
    <row r="2906" spans="7:7">
      <c r="G2906" s="138"/>
    </row>
    <row r="2907" spans="7:7">
      <c r="G2907" s="138"/>
    </row>
    <row r="2908" spans="7:7">
      <c r="G2908" s="138"/>
    </row>
    <row r="2909" spans="7:7">
      <c r="G2909" s="138"/>
    </row>
    <row r="2910" spans="7:7">
      <c r="G2910" s="138"/>
    </row>
    <row r="2911" spans="7:7">
      <c r="G2911" s="138"/>
    </row>
    <row r="2912" spans="7:7">
      <c r="G2912" s="138"/>
    </row>
    <row r="2913" spans="7:7">
      <c r="G2913" s="138"/>
    </row>
    <row r="2914" spans="7:7">
      <c r="G2914" s="138"/>
    </row>
    <row r="2915" spans="7:7">
      <c r="G2915" s="138"/>
    </row>
    <row r="2916" spans="7:7">
      <c r="G2916" s="138"/>
    </row>
    <row r="2917" spans="7:7">
      <c r="G2917" s="138"/>
    </row>
    <row r="2918" spans="7:7">
      <c r="G2918" s="138"/>
    </row>
    <row r="2919" spans="7:7">
      <c r="G2919" s="138"/>
    </row>
    <row r="2920" spans="7:7">
      <c r="G2920" s="138"/>
    </row>
    <row r="2921" spans="7:7">
      <c r="G2921" s="138"/>
    </row>
    <row r="2922" spans="7:7">
      <c r="G2922" s="138"/>
    </row>
    <row r="2923" spans="7:7">
      <c r="G2923" s="138"/>
    </row>
    <row r="2924" spans="7:7">
      <c r="G2924" s="138"/>
    </row>
    <row r="2925" spans="7:7">
      <c r="G2925" s="138"/>
    </row>
    <row r="2926" spans="7:7">
      <c r="G2926" s="138"/>
    </row>
    <row r="2927" spans="7:7">
      <c r="G2927" s="138"/>
    </row>
    <row r="2928" spans="7:7">
      <c r="G2928" s="138"/>
    </row>
    <row r="2929" spans="7:7">
      <c r="G2929" s="138"/>
    </row>
    <row r="2930" spans="7:7">
      <c r="G2930" s="138"/>
    </row>
    <row r="2931" spans="7:7">
      <c r="G2931" s="138"/>
    </row>
    <row r="2932" spans="7:7">
      <c r="G2932" s="138"/>
    </row>
    <row r="2933" spans="7:7">
      <c r="G2933" s="138"/>
    </row>
    <row r="2934" spans="7:7">
      <c r="G2934" s="138"/>
    </row>
    <row r="2935" spans="7:7">
      <c r="G2935" s="138"/>
    </row>
    <row r="2936" spans="7:7">
      <c r="G2936" s="138"/>
    </row>
    <row r="2937" spans="7:7">
      <c r="G2937" s="138"/>
    </row>
    <row r="2938" spans="7:7">
      <c r="G2938" s="138"/>
    </row>
    <row r="2939" spans="7:7">
      <c r="G2939" s="138"/>
    </row>
    <row r="2940" spans="7:7">
      <c r="G2940" s="138"/>
    </row>
    <row r="2941" spans="7:7">
      <c r="G2941" s="138"/>
    </row>
    <row r="2942" spans="7:7">
      <c r="G2942" s="138"/>
    </row>
    <row r="2943" spans="7:7">
      <c r="G2943" s="138"/>
    </row>
    <row r="2944" spans="7:7">
      <c r="G2944" s="138"/>
    </row>
    <row r="2945" spans="7:7">
      <c r="G2945" s="138"/>
    </row>
    <row r="2946" spans="7:7">
      <c r="G2946" s="138"/>
    </row>
    <row r="2947" spans="7:7">
      <c r="G2947" s="138"/>
    </row>
    <row r="2948" spans="7:7">
      <c r="G2948" s="138"/>
    </row>
    <row r="2949" spans="7:7">
      <c r="G2949" s="138"/>
    </row>
    <row r="2950" spans="7:7">
      <c r="G2950" s="138"/>
    </row>
    <row r="2951" spans="7:7">
      <c r="G2951" s="138"/>
    </row>
    <row r="2952" spans="7:7">
      <c r="G2952" s="138"/>
    </row>
    <row r="2953" spans="7:7">
      <c r="G2953" s="138"/>
    </row>
    <row r="2954" spans="7:7">
      <c r="G2954" s="138"/>
    </row>
    <row r="2955" spans="7:7">
      <c r="G2955" s="138"/>
    </row>
    <row r="2956" spans="7:7">
      <c r="G2956" s="138"/>
    </row>
    <row r="2957" spans="7:7">
      <c r="G2957" s="138"/>
    </row>
    <row r="2958" spans="7:7">
      <c r="G2958" s="138"/>
    </row>
    <row r="2959" spans="7:7">
      <c r="G2959" s="138"/>
    </row>
    <row r="2960" spans="7:7">
      <c r="G2960" s="138"/>
    </row>
    <row r="2961" spans="7:7">
      <c r="G2961" s="138"/>
    </row>
    <row r="2962" spans="7:7">
      <c r="G2962" s="138"/>
    </row>
    <row r="2963" spans="7:7">
      <c r="G2963" s="138"/>
    </row>
    <row r="2964" spans="7:7">
      <c r="G2964" s="138"/>
    </row>
    <row r="2965" spans="7:7">
      <c r="G2965" s="138"/>
    </row>
    <row r="2966" spans="7:7">
      <c r="G2966" s="138"/>
    </row>
    <row r="2967" spans="7:7">
      <c r="G2967" s="138"/>
    </row>
    <row r="2968" spans="7:7">
      <c r="G2968" s="138"/>
    </row>
    <row r="2969" spans="7:7">
      <c r="G2969" s="138"/>
    </row>
    <row r="2970" spans="7:7">
      <c r="G2970" s="138"/>
    </row>
    <row r="2971" spans="7:7">
      <c r="G2971" s="138"/>
    </row>
    <row r="2972" spans="7:7">
      <c r="G2972" s="138"/>
    </row>
    <row r="2973" spans="7:7">
      <c r="G2973" s="138"/>
    </row>
    <row r="2974" spans="7:7">
      <c r="G2974" s="138"/>
    </row>
    <row r="2975" spans="7:7">
      <c r="G2975" s="138"/>
    </row>
    <row r="2976" spans="7:7">
      <c r="G2976" s="138"/>
    </row>
    <row r="2977" spans="7:7">
      <c r="G2977" s="138"/>
    </row>
    <row r="2978" spans="7:7">
      <c r="G2978" s="138"/>
    </row>
    <row r="2979" spans="7:7">
      <c r="G2979" s="138"/>
    </row>
    <row r="2980" spans="7:7">
      <c r="G2980" s="138"/>
    </row>
    <row r="2981" spans="7:7">
      <c r="G2981" s="138"/>
    </row>
    <row r="2982" spans="7:7">
      <c r="G2982" s="138"/>
    </row>
    <row r="2983" spans="7:7">
      <c r="G2983" s="138"/>
    </row>
    <row r="2984" spans="7:7">
      <c r="G2984" s="138"/>
    </row>
    <row r="2985" spans="7:7">
      <c r="G2985" s="138"/>
    </row>
    <row r="2986" spans="7:7">
      <c r="G2986" s="138"/>
    </row>
    <row r="2987" spans="7:7">
      <c r="G2987" s="138"/>
    </row>
    <row r="2988" spans="7:7">
      <c r="G2988" s="138"/>
    </row>
    <row r="2989" spans="7:7">
      <c r="G2989" s="138"/>
    </row>
    <row r="2990" spans="7:7">
      <c r="G2990" s="138"/>
    </row>
    <row r="2991" spans="7:7">
      <c r="G2991" s="138"/>
    </row>
    <row r="2992" spans="7:7">
      <c r="G2992" s="138"/>
    </row>
    <row r="2993" spans="7:7">
      <c r="G2993" s="138"/>
    </row>
    <row r="2994" spans="7:7">
      <c r="G2994" s="138"/>
    </row>
    <row r="2995" spans="7:7">
      <c r="G2995" s="138"/>
    </row>
    <row r="2996" spans="7:7">
      <c r="G2996" s="138"/>
    </row>
    <row r="2997" spans="7:7">
      <c r="G2997" s="138"/>
    </row>
    <row r="2998" spans="7:7">
      <c r="G2998" s="138"/>
    </row>
    <row r="2999" spans="7:7">
      <c r="G2999" s="138"/>
    </row>
    <row r="3000" spans="7:7">
      <c r="G3000" s="138"/>
    </row>
    <row r="3001" spans="7:7">
      <c r="G3001" s="138"/>
    </row>
    <row r="3002" spans="7:7">
      <c r="G3002" s="138"/>
    </row>
    <row r="3003" spans="7:7">
      <c r="G3003" s="138"/>
    </row>
    <row r="3004" spans="7:7">
      <c r="G3004" s="138"/>
    </row>
    <row r="3005" spans="7:7">
      <c r="G3005" s="138"/>
    </row>
    <row r="3006" spans="7:7">
      <c r="G3006" s="138"/>
    </row>
    <row r="3007" spans="7:7">
      <c r="G3007" s="138"/>
    </row>
    <row r="3008" spans="7:7">
      <c r="G3008" s="138"/>
    </row>
    <row r="3009" spans="7:7">
      <c r="G3009" s="138"/>
    </row>
    <row r="3010" spans="7:7">
      <c r="G3010" s="138"/>
    </row>
    <row r="3011" spans="7:7">
      <c r="G3011" s="138"/>
    </row>
    <row r="3012" spans="7:7">
      <c r="G3012" s="138"/>
    </row>
    <row r="3013" spans="7:7">
      <c r="G3013" s="138"/>
    </row>
    <row r="3014" spans="7:7">
      <c r="G3014" s="138"/>
    </row>
    <row r="3015" spans="7:7">
      <c r="G3015" s="138"/>
    </row>
    <row r="3016" spans="7:7">
      <c r="G3016" s="138"/>
    </row>
    <row r="3017" spans="7:7">
      <c r="G3017" s="138"/>
    </row>
    <row r="3018" spans="7:7">
      <c r="G3018" s="138"/>
    </row>
    <row r="3019" spans="7:7">
      <c r="G3019" s="138"/>
    </row>
    <row r="3020" spans="7:7">
      <c r="G3020" s="138"/>
    </row>
    <row r="3021" spans="7:7">
      <c r="G3021" s="138"/>
    </row>
    <row r="3022" spans="7:7">
      <c r="G3022" s="138"/>
    </row>
    <row r="3023" spans="7:7">
      <c r="G3023" s="138"/>
    </row>
    <row r="3024" spans="7:7">
      <c r="G3024" s="138"/>
    </row>
    <row r="3025" spans="7:7">
      <c r="G3025" s="138"/>
    </row>
    <row r="3026" spans="7:7">
      <c r="G3026" s="138"/>
    </row>
    <row r="3027" spans="7:7">
      <c r="G3027" s="138"/>
    </row>
    <row r="3028" spans="7:7">
      <c r="G3028" s="138"/>
    </row>
    <row r="3029" spans="7:7">
      <c r="G3029" s="138"/>
    </row>
    <row r="3030" spans="7:7">
      <c r="G3030" s="138"/>
    </row>
    <row r="3031" spans="7:7">
      <c r="G3031" s="138"/>
    </row>
    <row r="3032" spans="7:7">
      <c r="G3032" s="138"/>
    </row>
    <row r="3033" spans="7:7">
      <c r="G3033" s="138"/>
    </row>
    <row r="3034" spans="7:7">
      <c r="G3034" s="138"/>
    </row>
    <row r="3035" spans="7:7">
      <c r="G3035" s="138"/>
    </row>
    <row r="3036" spans="7:7">
      <c r="G3036" s="138"/>
    </row>
    <row r="3037" spans="7:7">
      <c r="G3037" s="138"/>
    </row>
    <row r="3038" spans="7:7">
      <c r="G3038" s="138"/>
    </row>
    <row r="3039" spans="7:7">
      <c r="G3039" s="138"/>
    </row>
    <row r="3040" spans="7:7">
      <c r="G3040" s="138"/>
    </row>
    <row r="3041" spans="7:7">
      <c r="G3041" s="138"/>
    </row>
    <row r="3042" spans="7:7">
      <c r="G3042" s="138"/>
    </row>
    <row r="3043" spans="7:7">
      <c r="G3043" s="138"/>
    </row>
    <row r="3044" spans="7:7">
      <c r="G3044" s="138"/>
    </row>
    <row r="3045" spans="7:7">
      <c r="G3045" s="138"/>
    </row>
    <row r="3046" spans="7:7">
      <c r="G3046" s="138"/>
    </row>
    <row r="3047" spans="7:7">
      <c r="G3047" s="138"/>
    </row>
    <row r="3048" spans="7:7">
      <c r="G3048" s="138"/>
    </row>
    <row r="3049" spans="7:7">
      <c r="G3049" s="138"/>
    </row>
    <row r="3050" spans="7:7">
      <c r="G3050" s="138"/>
    </row>
    <row r="3051" spans="7:7">
      <c r="G3051" s="138"/>
    </row>
    <row r="3052" spans="7:7">
      <c r="G3052" s="138"/>
    </row>
    <row r="3053" spans="7:7">
      <c r="G3053" s="138"/>
    </row>
    <row r="3054" spans="7:7">
      <c r="G3054" s="138"/>
    </row>
    <row r="3055" spans="7:7">
      <c r="G3055" s="138"/>
    </row>
    <row r="3056" spans="7:7">
      <c r="G3056" s="138"/>
    </row>
    <row r="3057" spans="7:7">
      <c r="G3057" s="138"/>
    </row>
    <row r="3058" spans="7:7">
      <c r="G3058" s="138"/>
    </row>
    <row r="3059" spans="7:7">
      <c r="G3059" s="138"/>
    </row>
    <row r="3060" spans="7:7">
      <c r="G3060" s="138"/>
    </row>
    <row r="3061" spans="7:7">
      <c r="G3061" s="138"/>
    </row>
    <row r="3062" spans="7:7">
      <c r="G3062" s="138"/>
    </row>
    <row r="3063" spans="7:7">
      <c r="G3063" s="138"/>
    </row>
    <row r="3064" spans="7:7">
      <c r="G3064" s="138"/>
    </row>
    <row r="3065" spans="7:7">
      <c r="G3065" s="138"/>
    </row>
    <row r="3066" spans="7:7">
      <c r="G3066" s="138"/>
    </row>
    <row r="3067" spans="7:7">
      <c r="G3067" s="138"/>
    </row>
    <row r="3068" spans="7:7">
      <c r="G3068" s="138"/>
    </row>
    <row r="3069" spans="7:7">
      <c r="G3069" s="138"/>
    </row>
    <row r="3070" spans="7:7">
      <c r="G3070" s="138"/>
    </row>
    <row r="3071" spans="7:7">
      <c r="G3071" s="138"/>
    </row>
    <row r="3072" spans="7:7">
      <c r="G3072" s="138"/>
    </row>
    <row r="3073" spans="7:7">
      <c r="G3073" s="138"/>
    </row>
    <row r="3074" spans="7:7">
      <c r="G3074" s="138"/>
    </row>
    <row r="3075" spans="7:7">
      <c r="G3075" s="138"/>
    </row>
    <row r="3076" spans="7:7">
      <c r="G3076" s="138"/>
    </row>
    <row r="3077" spans="7:7">
      <c r="G3077" s="138"/>
    </row>
    <row r="3078" spans="7:7">
      <c r="G3078" s="138"/>
    </row>
    <row r="3079" spans="7:7">
      <c r="G3079" s="138"/>
    </row>
    <row r="3080" spans="7:7">
      <c r="G3080" s="138"/>
    </row>
    <row r="3081" spans="7:7">
      <c r="G3081" s="138"/>
    </row>
    <row r="3082" spans="7:7">
      <c r="G3082" s="138"/>
    </row>
    <row r="3083" spans="7:7">
      <c r="G3083" s="138"/>
    </row>
    <row r="3084" spans="7:7">
      <c r="G3084" s="138"/>
    </row>
    <row r="3085" spans="7:7">
      <c r="G3085" s="138"/>
    </row>
    <row r="3086" spans="7:7">
      <c r="G3086" s="138"/>
    </row>
    <row r="3087" spans="7:7">
      <c r="G3087" s="138"/>
    </row>
    <row r="3088" spans="7:7">
      <c r="G3088" s="138"/>
    </row>
    <row r="3089" spans="7:7">
      <c r="G3089" s="138"/>
    </row>
    <row r="3090" spans="7:7">
      <c r="G3090" s="138"/>
    </row>
    <row r="3091" spans="7:7">
      <c r="G3091" s="138"/>
    </row>
    <row r="3092" spans="7:7">
      <c r="G3092" s="138"/>
    </row>
    <row r="3093" spans="7:7">
      <c r="G3093" s="138"/>
    </row>
    <row r="3094" spans="7:7">
      <c r="G3094" s="138"/>
    </row>
    <row r="3095" spans="7:7">
      <c r="G3095" s="138"/>
    </row>
    <row r="3096" spans="7:7">
      <c r="G3096" s="138"/>
    </row>
    <row r="3097" spans="7:7">
      <c r="G3097" s="138"/>
    </row>
    <row r="3098" spans="7:7">
      <c r="G3098" s="138"/>
    </row>
    <row r="3099" spans="7:7">
      <c r="G3099" s="138"/>
    </row>
    <row r="3100" spans="7:7">
      <c r="G3100" s="138"/>
    </row>
    <row r="3101" spans="7:7">
      <c r="G3101" s="138"/>
    </row>
    <row r="3102" spans="7:7">
      <c r="G3102" s="138"/>
    </row>
    <row r="3103" spans="7:7">
      <c r="G3103" s="138"/>
    </row>
    <row r="3104" spans="7:7">
      <c r="G3104" s="138"/>
    </row>
    <row r="3105" spans="7:7">
      <c r="G3105" s="138"/>
    </row>
    <row r="3106" spans="7:7">
      <c r="G3106" s="138"/>
    </row>
    <row r="3107" spans="7:7">
      <c r="G3107" s="138"/>
    </row>
    <row r="3108" spans="7:7">
      <c r="G3108" s="138"/>
    </row>
    <row r="3109" spans="7:7">
      <c r="G3109" s="138"/>
    </row>
    <row r="3110" spans="7:7">
      <c r="G3110" s="138"/>
    </row>
    <row r="3111" spans="7:7">
      <c r="G3111" s="138"/>
    </row>
    <row r="3112" spans="7:7">
      <c r="G3112" s="138"/>
    </row>
    <row r="3113" spans="7:7">
      <c r="G3113" s="138"/>
    </row>
    <row r="3114" spans="7:7">
      <c r="G3114" s="138"/>
    </row>
    <row r="3115" spans="7:7">
      <c r="G3115" s="138"/>
    </row>
    <row r="3116" spans="7:7">
      <c r="G3116" s="138"/>
    </row>
    <row r="3117" spans="7:7">
      <c r="G3117" s="138"/>
    </row>
    <row r="3118" spans="7:7">
      <c r="G3118" s="138"/>
    </row>
    <row r="3119" spans="7:7">
      <c r="G3119" s="138"/>
    </row>
    <row r="3120" spans="7:7">
      <c r="G3120" s="138"/>
    </row>
    <row r="3121" spans="7:7">
      <c r="G3121" s="138"/>
    </row>
    <row r="3122" spans="7:7">
      <c r="G3122" s="138"/>
    </row>
    <row r="3123" spans="7:7">
      <c r="G3123" s="138"/>
    </row>
    <row r="3124" spans="7:7">
      <c r="G3124" s="138"/>
    </row>
    <row r="3125" spans="7:7">
      <c r="G3125" s="138"/>
    </row>
    <row r="3126" spans="7:7">
      <c r="G3126" s="138"/>
    </row>
    <row r="3127" spans="7:7">
      <c r="G3127" s="138"/>
    </row>
    <row r="3128" spans="7:7">
      <c r="G3128" s="138"/>
    </row>
    <row r="3129" spans="7:7">
      <c r="G3129" s="138"/>
    </row>
    <row r="3130" spans="7:7">
      <c r="G3130" s="138"/>
    </row>
    <row r="3131" spans="7:7">
      <c r="G3131" s="138"/>
    </row>
    <row r="3132" spans="7:7">
      <c r="G3132" s="138"/>
    </row>
    <row r="3133" spans="7:7">
      <c r="G3133" s="138"/>
    </row>
    <row r="3134" spans="7:7">
      <c r="G3134" s="138"/>
    </row>
    <row r="3135" spans="7:7">
      <c r="G3135" s="138"/>
    </row>
    <row r="3136" spans="7:7">
      <c r="G3136" s="138"/>
    </row>
    <row r="3137" spans="7:7">
      <c r="G3137" s="138"/>
    </row>
    <row r="3138" spans="7:7">
      <c r="G3138" s="138"/>
    </row>
    <row r="3139" spans="7:7">
      <c r="G3139" s="138"/>
    </row>
    <row r="3140" spans="7:7">
      <c r="G3140" s="138"/>
    </row>
    <row r="3141" spans="7:7">
      <c r="G3141" s="138"/>
    </row>
    <row r="3142" spans="7:7">
      <c r="G3142" s="138"/>
    </row>
    <row r="3143" spans="7:7">
      <c r="G3143" s="138"/>
    </row>
    <row r="3144" spans="7:7">
      <c r="G3144" s="138"/>
    </row>
    <row r="3145" spans="7:7">
      <c r="G3145" s="138"/>
    </row>
    <row r="3146" spans="7:7">
      <c r="G3146" s="138"/>
    </row>
    <row r="3147" spans="7:7">
      <c r="G3147" s="138"/>
    </row>
    <row r="3148" spans="7:7">
      <c r="G3148" s="138"/>
    </row>
    <row r="3149" spans="7:7">
      <c r="G3149" s="138"/>
    </row>
    <row r="3150" spans="7:7">
      <c r="G3150" s="138"/>
    </row>
    <row r="3151" spans="7:7">
      <c r="G3151" s="138"/>
    </row>
    <row r="3152" spans="7:7">
      <c r="G3152" s="138"/>
    </row>
    <row r="3153" spans="7:7">
      <c r="G3153" s="138"/>
    </row>
    <row r="3154" spans="7:7">
      <c r="G3154" s="138"/>
    </row>
    <row r="3155" spans="7:7">
      <c r="G3155" s="138"/>
    </row>
    <row r="3156" spans="7:7">
      <c r="G3156" s="138"/>
    </row>
    <row r="3157" spans="7:7">
      <c r="G3157" s="138"/>
    </row>
    <row r="3158" spans="7:7">
      <c r="G3158" s="138"/>
    </row>
    <row r="3159" spans="7:7">
      <c r="G3159" s="138"/>
    </row>
    <row r="3160" spans="7:7">
      <c r="G3160" s="138"/>
    </row>
    <row r="3161" spans="7:7">
      <c r="G3161" s="138"/>
    </row>
    <row r="3162" spans="7:7">
      <c r="G3162" s="138"/>
    </row>
    <row r="3163" spans="7:7">
      <c r="G3163" s="138"/>
    </row>
    <row r="3164" spans="7:7">
      <c r="G3164" s="138"/>
    </row>
    <row r="3165" spans="7:7">
      <c r="G3165" s="138"/>
    </row>
    <row r="3166" spans="7:7">
      <c r="G3166" s="138"/>
    </row>
    <row r="3167" spans="7:7">
      <c r="G3167" s="138"/>
    </row>
    <row r="3168" spans="7:7">
      <c r="G3168" s="138"/>
    </row>
    <row r="3169" spans="7:7">
      <c r="G3169" s="138"/>
    </row>
    <row r="3170" spans="7:7">
      <c r="G3170" s="138"/>
    </row>
    <row r="3171" spans="7:7">
      <c r="G3171" s="138"/>
    </row>
    <row r="3172" spans="7:7">
      <c r="G3172" s="138"/>
    </row>
    <row r="3173" spans="7:7">
      <c r="G3173" s="138"/>
    </row>
    <row r="3174" spans="7:7">
      <c r="G3174" s="138"/>
    </row>
    <row r="3175" spans="7:7">
      <c r="G3175" s="138"/>
    </row>
    <row r="3176" spans="7:7">
      <c r="G3176" s="138"/>
    </row>
    <row r="3177" spans="7:7">
      <c r="G3177" s="138"/>
    </row>
    <row r="3178" spans="7:7">
      <c r="G3178" s="138"/>
    </row>
    <row r="3179" spans="7:7">
      <c r="G3179" s="138"/>
    </row>
    <row r="3180" spans="7:7">
      <c r="G3180" s="138"/>
    </row>
    <row r="3181" spans="7:7">
      <c r="G3181" s="138"/>
    </row>
    <row r="3182" spans="7:7">
      <c r="G3182" s="138"/>
    </row>
    <row r="3183" spans="7:7">
      <c r="G3183" s="138"/>
    </row>
    <row r="3184" spans="7:7">
      <c r="G3184" s="138"/>
    </row>
    <row r="3185" spans="7:7">
      <c r="G3185" s="138"/>
    </row>
    <row r="3186" spans="7:7">
      <c r="G3186" s="138"/>
    </row>
    <row r="3187" spans="7:7">
      <c r="G3187" s="138"/>
    </row>
    <row r="3188" spans="7:7">
      <c r="G3188" s="138"/>
    </row>
    <row r="3189" spans="7:7">
      <c r="G3189" s="138"/>
    </row>
    <row r="3190" spans="7:7">
      <c r="G3190" s="138"/>
    </row>
    <row r="3191" spans="7:7">
      <c r="G3191" s="138"/>
    </row>
    <row r="3192" spans="7:7">
      <c r="G3192" s="138"/>
    </row>
    <row r="3193" spans="7:7">
      <c r="G3193" s="138"/>
    </row>
    <row r="3194" spans="7:7">
      <c r="G3194" s="138"/>
    </row>
    <row r="3195" spans="7:7">
      <c r="G3195" s="138"/>
    </row>
    <row r="3196" spans="7:7">
      <c r="G3196" s="138"/>
    </row>
    <row r="3197" spans="7:7">
      <c r="G3197" s="138"/>
    </row>
    <row r="3198" spans="7:7">
      <c r="G3198" s="138"/>
    </row>
    <row r="3199" spans="7:7">
      <c r="G3199" s="138"/>
    </row>
    <row r="3200" spans="7:7">
      <c r="G3200" s="138"/>
    </row>
    <row r="3201" spans="7:7">
      <c r="G3201" s="138"/>
    </row>
    <row r="3202" spans="7:7">
      <c r="G3202" s="138"/>
    </row>
    <row r="3203" spans="7:7">
      <c r="G3203" s="138"/>
    </row>
    <row r="3204" spans="7:7">
      <c r="G3204" s="138"/>
    </row>
    <row r="3205" spans="7:7">
      <c r="G3205" s="138"/>
    </row>
    <row r="3206" spans="7:7">
      <c r="G3206" s="138"/>
    </row>
    <row r="3207" spans="7:7">
      <c r="G3207" s="138"/>
    </row>
    <row r="3208" spans="7:7">
      <c r="G3208" s="138"/>
    </row>
    <row r="3209" spans="7:7">
      <c r="G3209" s="138"/>
    </row>
    <row r="3210" spans="7:7">
      <c r="G3210" s="138"/>
    </row>
    <row r="3211" spans="7:7">
      <c r="G3211" s="138"/>
    </row>
    <row r="3212" spans="7:7">
      <c r="G3212" s="138"/>
    </row>
    <row r="3213" spans="7:7">
      <c r="G3213" s="138"/>
    </row>
    <row r="3214" spans="7:7">
      <c r="G3214" s="138"/>
    </row>
    <row r="3215" spans="7:7">
      <c r="G3215" s="138"/>
    </row>
    <row r="3216" spans="7:7">
      <c r="G3216" s="138"/>
    </row>
    <row r="3217" spans="7:7">
      <c r="G3217" s="138"/>
    </row>
    <row r="3218" spans="7:7">
      <c r="G3218" s="138"/>
    </row>
    <row r="3219" spans="7:7">
      <c r="G3219" s="138"/>
    </row>
    <row r="3220" spans="7:7">
      <c r="G3220" s="138"/>
    </row>
    <row r="3221" spans="7:7">
      <c r="G3221" s="138"/>
    </row>
    <row r="3222" spans="7:7">
      <c r="G3222" s="138"/>
    </row>
    <row r="3223" spans="7:7">
      <c r="G3223" s="138"/>
    </row>
    <row r="3224" spans="7:7">
      <c r="G3224" s="138"/>
    </row>
    <row r="3225" spans="7:7">
      <c r="G3225" s="138"/>
    </row>
    <row r="3226" spans="7:7">
      <c r="G3226" s="138"/>
    </row>
    <row r="3227" spans="7:7">
      <c r="G3227" s="138"/>
    </row>
    <row r="3228" spans="7:7">
      <c r="G3228" s="138"/>
    </row>
    <row r="3229" spans="7:7">
      <c r="G3229" s="138"/>
    </row>
    <row r="3230" spans="7:7">
      <c r="G3230" s="138"/>
    </row>
    <row r="3231" spans="7:7">
      <c r="G3231" s="138"/>
    </row>
    <row r="3232" spans="7:7">
      <c r="G3232" s="138"/>
    </row>
    <row r="3233" spans="7:7">
      <c r="G3233" s="138"/>
    </row>
    <row r="3234" spans="7:7">
      <c r="G3234" s="138"/>
    </row>
    <row r="3235" spans="7:7">
      <c r="G3235" s="138"/>
    </row>
    <row r="3236" spans="7:7">
      <c r="G3236" s="138"/>
    </row>
    <row r="3237" spans="7:7">
      <c r="G3237" s="138"/>
    </row>
    <row r="3238" spans="7:7">
      <c r="G3238" s="138"/>
    </row>
    <row r="3239" spans="7:7">
      <c r="G3239" s="138"/>
    </row>
    <row r="3240" spans="7:7">
      <c r="G3240" s="138"/>
    </row>
    <row r="3241" spans="7:7">
      <c r="G3241" s="138"/>
    </row>
    <row r="3242" spans="7:7">
      <c r="G3242" s="138"/>
    </row>
    <row r="3243" spans="7:7">
      <c r="G3243" s="138"/>
    </row>
    <row r="3244" spans="7:7">
      <c r="G3244" s="138"/>
    </row>
    <row r="3245" spans="7:7">
      <c r="G3245" s="138"/>
    </row>
    <row r="3246" spans="7:7">
      <c r="G3246" s="138"/>
    </row>
    <row r="3247" spans="7:7">
      <c r="G3247" s="138"/>
    </row>
    <row r="3248" spans="7:7">
      <c r="G3248" s="138"/>
    </row>
    <row r="3249" spans="7:7">
      <c r="G3249" s="138"/>
    </row>
    <row r="3250" spans="7:7">
      <c r="G3250" s="138"/>
    </row>
    <row r="3251" spans="7:7">
      <c r="G3251" s="138"/>
    </row>
    <row r="3252" spans="7:7">
      <c r="G3252" s="138"/>
    </row>
    <row r="3253" spans="7:7">
      <c r="G3253" s="138"/>
    </row>
    <row r="3254" spans="7:7">
      <c r="G3254" s="138"/>
    </row>
    <row r="3255" spans="7:7">
      <c r="G3255" s="138"/>
    </row>
    <row r="3256" spans="7:7">
      <c r="G3256" s="138"/>
    </row>
    <row r="3257" spans="7:7">
      <c r="G3257" s="138"/>
    </row>
    <row r="3258" spans="7:7">
      <c r="G3258" s="138"/>
    </row>
    <row r="3259" spans="7:7">
      <c r="G3259" s="138"/>
    </row>
    <row r="3260" spans="7:7">
      <c r="G3260" s="138"/>
    </row>
    <row r="3261" spans="7:7">
      <c r="G3261" s="138"/>
    </row>
    <row r="3262" spans="7:7">
      <c r="G3262" s="138"/>
    </row>
    <row r="3263" spans="7:7">
      <c r="G3263" s="138"/>
    </row>
    <row r="3264" spans="7:7">
      <c r="G3264" s="138"/>
    </row>
    <row r="3265" spans="7:7">
      <c r="G3265" s="138"/>
    </row>
    <row r="3266" spans="7:7">
      <c r="G3266" s="138"/>
    </row>
    <row r="3267" spans="7:7">
      <c r="G3267" s="138"/>
    </row>
    <row r="3268" spans="7:7">
      <c r="G3268" s="138"/>
    </row>
    <row r="3269" spans="7:7">
      <c r="G3269" s="138"/>
    </row>
    <row r="3270" spans="7:7">
      <c r="G3270" s="138"/>
    </row>
    <row r="3271" spans="7:7">
      <c r="G3271" s="138"/>
    </row>
    <row r="3272" spans="7:7">
      <c r="G3272" s="138"/>
    </row>
    <row r="3273" spans="7:7">
      <c r="G3273" s="138"/>
    </row>
    <row r="3274" spans="7:7">
      <c r="G3274" s="138"/>
    </row>
    <row r="3275" spans="7:7">
      <c r="G3275" s="138"/>
    </row>
    <row r="3276" spans="7:7">
      <c r="G3276" s="138"/>
    </row>
    <row r="3277" spans="7:7">
      <c r="G3277" s="138"/>
    </row>
    <row r="3278" spans="7:7">
      <c r="G3278" s="138"/>
    </row>
    <row r="3279" spans="7:7">
      <c r="G3279" s="138"/>
    </row>
    <row r="3280" spans="7:7">
      <c r="G3280" s="138"/>
    </row>
    <row r="3281" spans="7:7">
      <c r="G3281" s="138"/>
    </row>
    <row r="3282" spans="7:7">
      <c r="G3282" s="138"/>
    </row>
    <row r="3283" spans="7:7">
      <c r="G3283" s="138"/>
    </row>
    <row r="3284" spans="7:7">
      <c r="G3284" s="138"/>
    </row>
    <row r="3285" spans="7:7">
      <c r="G3285" s="138"/>
    </row>
    <row r="3286" spans="7:7">
      <c r="G3286" s="138"/>
    </row>
    <row r="3287" spans="7:7">
      <c r="G3287" s="138"/>
    </row>
    <row r="3288" spans="7:7">
      <c r="G3288" s="138"/>
    </row>
    <row r="3289" spans="7:7">
      <c r="G3289" s="138"/>
    </row>
    <row r="3290" spans="7:7">
      <c r="G3290" s="138"/>
    </row>
    <row r="3291" spans="7:7">
      <c r="G3291" s="138"/>
    </row>
    <row r="3292" spans="7:7">
      <c r="G3292" s="138"/>
    </row>
    <row r="3293" spans="7:7">
      <c r="G3293" s="138"/>
    </row>
    <row r="3294" spans="7:7">
      <c r="G3294" s="138"/>
    </row>
    <row r="3295" spans="7:7">
      <c r="G3295" s="138"/>
    </row>
    <row r="3296" spans="7:7">
      <c r="G3296" s="138"/>
    </row>
    <row r="3297" spans="7:7">
      <c r="G3297" s="138"/>
    </row>
    <row r="3298" spans="7:7">
      <c r="G3298" s="138"/>
    </row>
    <row r="3299" spans="7:7">
      <c r="G3299" s="138"/>
    </row>
    <row r="3300" spans="7:7">
      <c r="G3300" s="138"/>
    </row>
    <row r="3301" spans="7:7">
      <c r="G3301" s="138"/>
    </row>
    <row r="3302" spans="7:7">
      <c r="G3302" s="138"/>
    </row>
    <row r="3303" spans="7:7">
      <c r="G3303" s="138"/>
    </row>
    <row r="3304" spans="7:7">
      <c r="G3304" s="138"/>
    </row>
    <row r="3305" spans="7:7">
      <c r="G3305" s="138"/>
    </row>
    <row r="3306" spans="7:7">
      <c r="G3306" s="138"/>
    </row>
    <row r="3307" spans="7:7">
      <c r="G3307" s="138"/>
    </row>
    <row r="3308" spans="7:7">
      <c r="G3308" s="138"/>
    </row>
    <row r="3309" spans="7:7">
      <c r="G3309" s="138"/>
    </row>
    <row r="3310" spans="7:7">
      <c r="G3310" s="138"/>
    </row>
    <row r="3311" spans="7:7">
      <c r="G3311" s="138"/>
    </row>
    <row r="3312" spans="7:7">
      <c r="G3312" s="138"/>
    </row>
    <row r="3313" spans="7:7">
      <c r="G3313" s="138"/>
    </row>
    <row r="3314" spans="7:7">
      <c r="G3314" s="138"/>
    </row>
    <row r="3315" spans="7:7">
      <c r="G3315" s="138"/>
    </row>
    <row r="3316" spans="7:7">
      <c r="G3316" s="138"/>
    </row>
    <row r="3317" spans="7:7">
      <c r="G3317" s="138"/>
    </row>
    <row r="3318" spans="7:7">
      <c r="G3318" s="138"/>
    </row>
    <row r="3319" spans="7:7">
      <c r="G3319" s="138"/>
    </row>
    <row r="3320" spans="7:7">
      <c r="G3320" s="138"/>
    </row>
    <row r="3321" spans="7:7">
      <c r="G3321" s="138"/>
    </row>
    <row r="3322" spans="7:7">
      <c r="G3322" s="138"/>
    </row>
    <row r="3323" spans="7:7">
      <c r="G3323" s="138"/>
    </row>
    <row r="3324" spans="7:7">
      <c r="G3324" s="138"/>
    </row>
    <row r="3325" spans="7:7">
      <c r="G3325" s="138"/>
    </row>
    <row r="3326" spans="7:7">
      <c r="G3326" s="138"/>
    </row>
    <row r="3327" spans="7:7">
      <c r="G3327" s="138"/>
    </row>
    <row r="3328" spans="7:7">
      <c r="G3328" s="138"/>
    </row>
    <row r="3329" spans="7:7">
      <c r="G3329" s="138"/>
    </row>
    <row r="3330" spans="7:7">
      <c r="G3330" s="138"/>
    </row>
    <row r="3331" spans="7:7">
      <c r="G3331" s="138"/>
    </row>
    <row r="3332" spans="7:7">
      <c r="G3332" s="138"/>
    </row>
    <row r="3333" spans="7:7">
      <c r="G3333" s="138"/>
    </row>
    <row r="3334" spans="7:7">
      <c r="G3334" s="138"/>
    </row>
    <row r="3335" spans="7:7">
      <c r="G3335" s="138"/>
    </row>
    <row r="3336" spans="7:7">
      <c r="G3336" s="138"/>
    </row>
    <row r="3337" spans="7:7">
      <c r="G3337" s="138"/>
    </row>
    <row r="3338" spans="7:7">
      <c r="G3338" s="138"/>
    </row>
    <row r="3339" spans="7:7">
      <c r="G3339" s="138"/>
    </row>
    <row r="3340" spans="7:7">
      <c r="G3340" s="138"/>
    </row>
    <row r="3341" spans="7:7">
      <c r="G3341" s="138"/>
    </row>
    <row r="3342" spans="7:7">
      <c r="G3342" s="138"/>
    </row>
    <row r="3343" spans="7:7">
      <c r="G3343" s="138"/>
    </row>
    <row r="3344" spans="7:7">
      <c r="G3344" s="138"/>
    </row>
    <row r="3345" spans="7:7">
      <c r="G3345" s="138"/>
    </row>
    <row r="3346" spans="7:7">
      <c r="G3346" s="138"/>
    </row>
    <row r="3347" spans="7:7">
      <c r="G3347" s="138"/>
    </row>
    <row r="3348" spans="7:7">
      <c r="G3348" s="138"/>
    </row>
    <row r="3349" spans="7:7">
      <c r="G3349" s="138"/>
    </row>
    <row r="3350" spans="7:7">
      <c r="G3350" s="138"/>
    </row>
    <row r="3351" spans="7:7">
      <c r="G3351" s="138"/>
    </row>
    <row r="3352" spans="7:7">
      <c r="G3352" s="138"/>
    </row>
    <row r="3353" spans="7:7">
      <c r="G3353" s="138"/>
    </row>
    <row r="3354" spans="7:7">
      <c r="G3354" s="138"/>
    </row>
    <row r="3355" spans="7:7">
      <c r="G3355" s="138"/>
    </row>
    <row r="3356" spans="7:7">
      <c r="G3356" s="138"/>
    </row>
    <row r="3357" spans="7:7">
      <c r="G3357" s="138"/>
    </row>
    <row r="3358" spans="7:7">
      <c r="G3358" s="138"/>
    </row>
    <row r="3359" spans="7:7">
      <c r="G3359" s="138"/>
    </row>
    <row r="3360" spans="7:7">
      <c r="G3360" s="138"/>
    </row>
    <row r="3361" spans="7:7">
      <c r="G3361" s="138"/>
    </row>
    <row r="3362" spans="7:7">
      <c r="G3362" s="138"/>
    </row>
    <row r="3363" spans="7:7">
      <c r="G3363" s="138"/>
    </row>
    <row r="3364" spans="7:7">
      <c r="G3364" s="138"/>
    </row>
    <row r="3365" spans="7:7">
      <c r="G3365" s="138"/>
    </row>
    <row r="3366" spans="7:7">
      <c r="G3366" s="138"/>
    </row>
    <row r="3367" spans="7:7">
      <c r="G3367" s="138"/>
    </row>
    <row r="3368" spans="7:7">
      <c r="G3368" s="138"/>
    </row>
    <row r="3369" spans="7:7">
      <c r="G3369" s="138"/>
    </row>
    <row r="3370" spans="7:7">
      <c r="G3370" s="138"/>
    </row>
    <row r="3371" spans="7:7">
      <c r="G3371" s="138"/>
    </row>
    <row r="3372" spans="7:7">
      <c r="G3372" s="138"/>
    </row>
    <row r="3373" spans="7:7">
      <c r="G3373" s="138"/>
    </row>
    <row r="3374" spans="7:7">
      <c r="G3374" s="138"/>
    </row>
    <row r="3375" spans="7:7">
      <c r="G3375" s="138"/>
    </row>
    <row r="3376" spans="7:7">
      <c r="G3376" s="138"/>
    </row>
    <row r="3377" spans="7:7">
      <c r="G3377" s="138"/>
    </row>
    <row r="3378" spans="7:7">
      <c r="G3378" s="138"/>
    </row>
    <row r="3379" spans="7:7">
      <c r="G3379" s="138"/>
    </row>
    <row r="3380" spans="7:7">
      <c r="G3380" s="138"/>
    </row>
    <row r="3381" spans="7:7">
      <c r="G3381" s="138"/>
    </row>
    <row r="3382" spans="7:7">
      <c r="G3382" s="138"/>
    </row>
    <row r="3383" spans="7:7">
      <c r="G3383" s="138"/>
    </row>
    <row r="3384" spans="7:7">
      <c r="G3384" s="138"/>
    </row>
    <row r="3385" spans="7:7">
      <c r="G3385" s="138"/>
    </row>
    <row r="3386" spans="7:7">
      <c r="G3386" s="138"/>
    </row>
    <row r="3387" spans="7:7">
      <c r="G3387" s="138"/>
    </row>
    <row r="3388" spans="7:7">
      <c r="G3388" s="138"/>
    </row>
    <row r="3389" spans="7:7">
      <c r="G3389" s="138"/>
    </row>
    <row r="3390" spans="7:7">
      <c r="G3390" s="138"/>
    </row>
    <row r="3391" spans="7:7">
      <c r="G3391" s="138"/>
    </row>
    <row r="3392" spans="7:7">
      <c r="G3392" s="138"/>
    </row>
    <row r="3393" spans="7:7">
      <c r="G3393" s="138"/>
    </row>
    <row r="3394" spans="7:7">
      <c r="G3394" s="138"/>
    </row>
    <row r="3395" spans="7:7">
      <c r="G3395" s="138"/>
    </row>
    <row r="3396" spans="7:7">
      <c r="G3396" s="138"/>
    </row>
    <row r="3397" spans="7:7">
      <c r="G3397" s="138"/>
    </row>
    <row r="3398" spans="7:7">
      <c r="G3398" s="138"/>
    </row>
    <row r="3399" spans="7:7">
      <c r="G3399" s="138"/>
    </row>
    <row r="3400" spans="7:7">
      <c r="G3400" s="138"/>
    </row>
    <row r="3401" spans="7:7">
      <c r="G3401" s="138"/>
    </row>
    <row r="3402" spans="7:7">
      <c r="G3402" s="138"/>
    </row>
    <row r="3403" spans="7:7">
      <c r="G3403" s="138"/>
    </row>
    <row r="3404" spans="7:7">
      <c r="G3404" s="138"/>
    </row>
    <row r="3405" spans="7:7">
      <c r="G3405" s="138"/>
    </row>
    <row r="3406" spans="7:7">
      <c r="G3406" s="138"/>
    </row>
    <row r="3407" spans="7:7">
      <c r="G3407" s="138"/>
    </row>
    <row r="3408" spans="7:7">
      <c r="G3408" s="138"/>
    </row>
    <row r="3409" spans="7:7">
      <c r="G3409" s="138"/>
    </row>
    <row r="3410" spans="7:7">
      <c r="G3410" s="138"/>
    </row>
    <row r="3411" spans="7:7">
      <c r="G3411" s="138"/>
    </row>
    <row r="3412" spans="7:7">
      <c r="G3412" s="138"/>
    </row>
    <row r="3413" spans="7:7">
      <c r="G3413" s="138"/>
    </row>
    <row r="3414" spans="7:7">
      <c r="G3414" s="138"/>
    </row>
    <row r="3415" spans="7:7">
      <c r="G3415" s="138"/>
    </row>
    <row r="3416" spans="7:7">
      <c r="G3416" s="138"/>
    </row>
    <row r="3417" spans="7:7">
      <c r="G3417" s="138"/>
    </row>
    <row r="3418" spans="7:7">
      <c r="G3418" s="138"/>
    </row>
    <row r="3419" spans="7:7">
      <c r="G3419" s="138"/>
    </row>
    <row r="3420" spans="7:7">
      <c r="G3420" s="138"/>
    </row>
    <row r="3421" spans="7:7">
      <c r="G3421" s="138"/>
    </row>
    <row r="3422" spans="7:7">
      <c r="G3422" s="138"/>
    </row>
    <row r="3423" spans="7:7">
      <c r="G3423" s="138"/>
    </row>
    <row r="3424" spans="7:7">
      <c r="G3424" s="138"/>
    </row>
    <row r="3425" spans="7:7">
      <c r="G3425" s="138"/>
    </row>
    <row r="3426" spans="7:7">
      <c r="G3426" s="138"/>
    </row>
    <row r="3427" spans="7:7">
      <c r="G3427" s="138"/>
    </row>
    <row r="3428" spans="7:7">
      <c r="G3428" s="138"/>
    </row>
    <row r="3429" spans="7:7">
      <c r="G3429" s="138"/>
    </row>
    <row r="3430" spans="7:7">
      <c r="G3430" s="138"/>
    </row>
    <row r="3431" spans="7:7">
      <c r="G3431" s="138"/>
    </row>
    <row r="3432" spans="7:7">
      <c r="G3432" s="138"/>
    </row>
    <row r="3433" spans="7:7">
      <c r="G3433" s="138"/>
    </row>
    <row r="3434" spans="7:7">
      <c r="G3434" s="138"/>
    </row>
    <row r="3435" spans="7:7">
      <c r="G3435" s="138"/>
    </row>
    <row r="3436" spans="7:7">
      <c r="G3436" s="138"/>
    </row>
    <row r="3437" spans="7:7">
      <c r="G3437" s="138"/>
    </row>
    <row r="3438" spans="7:7">
      <c r="G3438" s="138"/>
    </row>
    <row r="3439" spans="7:7">
      <c r="G3439" s="138"/>
    </row>
    <row r="3440" spans="7:7">
      <c r="G3440" s="138"/>
    </row>
    <row r="3441" spans="7:7">
      <c r="G3441" s="138"/>
    </row>
    <row r="3442" spans="7:7">
      <c r="G3442" s="138"/>
    </row>
    <row r="3443" spans="7:7">
      <c r="G3443" s="138"/>
    </row>
    <row r="3444" spans="7:7">
      <c r="G3444" s="138"/>
    </row>
    <row r="3445" spans="7:7">
      <c r="G3445" s="138"/>
    </row>
    <row r="3446" spans="7:7">
      <c r="G3446" s="138"/>
    </row>
    <row r="3447" spans="7:7">
      <c r="G3447" s="138"/>
    </row>
    <row r="3448" spans="7:7">
      <c r="G3448" s="138"/>
    </row>
    <row r="3449" spans="7:7">
      <c r="G3449" s="138"/>
    </row>
    <row r="3450" spans="7:7">
      <c r="G3450" s="138"/>
    </row>
    <row r="3451" spans="7:7">
      <c r="G3451" s="138"/>
    </row>
    <row r="3452" spans="7:7">
      <c r="G3452" s="138"/>
    </row>
    <row r="3453" spans="7:7">
      <c r="G3453" s="138"/>
    </row>
    <row r="3454" spans="7:7">
      <c r="G3454" s="138"/>
    </row>
    <row r="3455" spans="7:7">
      <c r="G3455" s="138"/>
    </row>
    <row r="3456" spans="7:7">
      <c r="G3456" s="138"/>
    </row>
    <row r="3457" spans="7:7">
      <c r="G3457" s="138"/>
    </row>
    <row r="3458" spans="7:7">
      <c r="G3458" s="138"/>
    </row>
    <row r="3459" spans="7:7">
      <c r="G3459" s="138"/>
    </row>
    <row r="3460" spans="7:7">
      <c r="G3460" s="138"/>
    </row>
    <row r="3461" spans="7:7">
      <c r="G3461" s="138"/>
    </row>
    <row r="3462" spans="7:7">
      <c r="G3462" s="138"/>
    </row>
    <row r="3463" spans="7:7">
      <c r="G3463" s="138"/>
    </row>
    <row r="3464" spans="7:7">
      <c r="G3464" s="138"/>
    </row>
    <row r="3465" spans="7:7">
      <c r="G3465" s="138"/>
    </row>
    <row r="3466" spans="7:7">
      <c r="G3466" s="138"/>
    </row>
    <row r="3467" spans="7:7">
      <c r="G3467" s="138"/>
    </row>
    <row r="3468" spans="7:7">
      <c r="G3468" s="138"/>
    </row>
    <row r="3469" spans="7:7">
      <c r="G3469" s="138"/>
    </row>
    <row r="3470" spans="7:7">
      <c r="G3470" s="138"/>
    </row>
    <row r="3471" spans="7:7">
      <c r="G3471" s="138"/>
    </row>
    <row r="3472" spans="7:7">
      <c r="G3472" s="138"/>
    </row>
    <row r="3473" spans="7:7">
      <c r="G3473" s="138"/>
    </row>
    <row r="3474" spans="7:7">
      <c r="G3474" s="138"/>
    </row>
    <row r="3475" spans="7:7">
      <c r="G3475" s="138"/>
    </row>
    <row r="3476" spans="7:7">
      <c r="G3476" s="138"/>
    </row>
    <row r="3477" spans="7:7">
      <c r="G3477" s="138"/>
    </row>
    <row r="3478" spans="7:7">
      <c r="G3478" s="138"/>
    </row>
    <row r="3479" spans="7:7">
      <c r="G3479" s="138"/>
    </row>
    <row r="3480" spans="7:7">
      <c r="G3480" s="138"/>
    </row>
    <row r="3481" spans="7:7">
      <c r="G3481" s="138"/>
    </row>
    <row r="3482" spans="7:7">
      <c r="G3482" s="138"/>
    </row>
    <row r="3483" spans="7:7">
      <c r="G3483" s="138"/>
    </row>
    <row r="3484" spans="7:7">
      <c r="G3484" s="138"/>
    </row>
    <row r="3485" spans="7:7">
      <c r="G3485" s="138"/>
    </row>
    <row r="3486" spans="7:7">
      <c r="G3486" s="138"/>
    </row>
    <row r="3487" spans="7:7">
      <c r="G3487" s="138"/>
    </row>
    <row r="3488" spans="7:7">
      <c r="G3488" s="138"/>
    </row>
    <row r="3489" spans="7:7">
      <c r="G3489" s="138"/>
    </row>
    <row r="3490" spans="7:7">
      <c r="G3490" s="138"/>
    </row>
    <row r="3491" spans="7:7">
      <c r="G3491" s="138"/>
    </row>
    <row r="3492" spans="7:7">
      <c r="G3492" s="138"/>
    </row>
    <row r="3493" spans="7:7">
      <c r="G3493" s="138"/>
    </row>
    <row r="3494" spans="7:7">
      <c r="G3494" s="138"/>
    </row>
    <row r="3495" spans="7:7">
      <c r="G3495" s="138"/>
    </row>
    <row r="3496" spans="7:7">
      <c r="G3496" s="138"/>
    </row>
    <row r="3497" spans="7:7">
      <c r="G3497" s="138"/>
    </row>
    <row r="3498" spans="7:7">
      <c r="G3498" s="138"/>
    </row>
    <row r="3499" spans="7:7">
      <c r="G3499" s="138"/>
    </row>
    <row r="3500" spans="7:7">
      <c r="G3500" s="138"/>
    </row>
    <row r="3501" spans="7:7">
      <c r="G3501" s="138"/>
    </row>
    <row r="3502" spans="7:7">
      <c r="G3502" s="138"/>
    </row>
    <row r="3503" spans="7:7">
      <c r="G3503" s="138"/>
    </row>
    <row r="3504" spans="7:7">
      <c r="G3504" s="138"/>
    </row>
    <row r="3505" spans="7:7">
      <c r="G3505" s="138"/>
    </row>
    <row r="3506" spans="7:7">
      <c r="G3506" s="138"/>
    </row>
    <row r="3507" spans="7:7">
      <c r="G3507" s="138"/>
    </row>
    <row r="3508" spans="7:7">
      <c r="G3508" s="138"/>
    </row>
    <row r="3509" spans="7:7">
      <c r="G3509" s="138"/>
    </row>
    <row r="3510" spans="7:7">
      <c r="G3510" s="138"/>
    </row>
    <row r="3511" spans="7:7">
      <c r="G3511" s="138"/>
    </row>
    <row r="3512" spans="7:7">
      <c r="G3512" s="138"/>
    </row>
    <row r="3513" spans="7:7">
      <c r="G3513" s="138"/>
    </row>
    <row r="3514" spans="7:7">
      <c r="G3514" s="138"/>
    </row>
    <row r="3515" spans="7:7">
      <c r="G3515" s="138"/>
    </row>
    <row r="3516" spans="7:7">
      <c r="G3516" s="138"/>
    </row>
    <row r="3517" spans="7:7">
      <c r="G3517" s="138"/>
    </row>
    <row r="3518" spans="7:7">
      <c r="G3518" s="138"/>
    </row>
    <row r="3519" spans="7:7">
      <c r="G3519" s="138"/>
    </row>
    <row r="3520" spans="7:7">
      <c r="G3520" s="138"/>
    </row>
    <row r="3521" spans="7:7">
      <c r="G3521" s="138"/>
    </row>
    <row r="3522" spans="7:7">
      <c r="G3522" s="138"/>
    </row>
    <row r="3523" spans="7:7">
      <c r="G3523" s="138"/>
    </row>
    <row r="3524" spans="7:7">
      <c r="G3524" s="138"/>
    </row>
    <row r="3525" spans="7:7">
      <c r="G3525" s="138"/>
    </row>
    <row r="3526" spans="7:7">
      <c r="G3526" s="138"/>
    </row>
    <row r="3527" spans="7:7">
      <c r="G3527" s="138"/>
    </row>
    <row r="3528" spans="7:7">
      <c r="G3528" s="138"/>
    </row>
    <row r="3529" spans="7:7">
      <c r="G3529" s="138"/>
    </row>
    <row r="3530" spans="7:7">
      <c r="G3530" s="138"/>
    </row>
    <row r="3531" spans="7:7">
      <c r="G3531" s="138"/>
    </row>
    <row r="3532" spans="7:7">
      <c r="G3532" s="138"/>
    </row>
    <row r="3533" spans="7:7">
      <c r="G3533" s="138"/>
    </row>
    <row r="3534" spans="7:7">
      <c r="G3534" s="138"/>
    </row>
    <row r="3535" spans="7:7">
      <c r="G3535" s="138"/>
    </row>
    <row r="3536" spans="7:7">
      <c r="G3536" s="138"/>
    </row>
    <row r="3537" spans="7:7">
      <c r="G3537" s="138"/>
    </row>
    <row r="3538" spans="7:7">
      <c r="G3538" s="138"/>
    </row>
    <row r="3539" spans="7:7">
      <c r="G3539" s="138"/>
    </row>
    <row r="3540" spans="7:7">
      <c r="G3540" s="138"/>
    </row>
    <row r="3541" spans="7:7">
      <c r="G3541" s="138"/>
    </row>
    <row r="3542" spans="7:7">
      <c r="G3542" s="138"/>
    </row>
    <row r="3543" spans="7:7">
      <c r="G3543" s="138"/>
    </row>
    <row r="3544" spans="7:7">
      <c r="G3544" s="138"/>
    </row>
    <row r="3545" spans="7:7">
      <c r="G3545" s="138"/>
    </row>
    <row r="3546" spans="7:7">
      <c r="G3546" s="138"/>
    </row>
    <row r="3547" spans="7:7">
      <c r="G3547" s="138"/>
    </row>
    <row r="3548" spans="7:7">
      <c r="G3548" s="138"/>
    </row>
    <row r="3549" spans="7:7">
      <c r="G3549" s="138"/>
    </row>
    <row r="3550" spans="7:7">
      <c r="G3550" s="138"/>
    </row>
    <row r="3551" spans="7:7">
      <c r="G3551" s="138"/>
    </row>
    <row r="3552" spans="7:7">
      <c r="G3552" s="138"/>
    </row>
    <row r="3553" spans="7:7">
      <c r="G3553" s="138"/>
    </row>
    <row r="3554" spans="7:7">
      <c r="G3554" s="138"/>
    </row>
    <row r="3555" spans="7:7">
      <c r="G3555" s="138"/>
    </row>
    <row r="3556" spans="7:7">
      <c r="G3556" s="138"/>
    </row>
    <row r="3557" spans="7:7">
      <c r="G3557" s="138"/>
    </row>
    <row r="3558" spans="7:7">
      <c r="G3558" s="138"/>
    </row>
    <row r="3559" spans="7:7">
      <c r="G3559" s="138"/>
    </row>
    <row r="3560" spans="7:7">
      <c r="G3560" s="138"/>
    </row>
    <row r="3561" spans="7:7">
      <c r="G3561" s="138"/>
    </row>
    <row r="3562" spans="7:7">
      <c r="G3562" s="138"/>
    </row>
    <row r="3563" spans="7:7">
      <c r="G3563" s="138"/>
    </row>
    <row r="3564" spans="7:7">
      <c r="G3564" s="138"/>
    </row>
    <row r="3565" spans="7:7">
      <c r="G3565" s="138"/>
    </row>
    <row r="3566" spans="7:7">
      <c r="G3566" s="138"/>
    </row>
    <row r="3567" spans="7:7">
      <c r="G3567" s="138"/>
    </row>
    <row r="3568" spans="7:7">
      <c r="G3568" s="138"/>
    </row>
    <row r="3569" spans="7:7">
      <c r="G3569" s="138"/>
    </row>
    <row r="3570" spans="7:7">
      <c r="G3570" s="138"/>
    </row>
    <row r="3571" spans="7:7">
      <c r="G3571" s="138"/>
    </row>
    <row r="3572" spans="7:7">
      <c r="G3572" s="138"/>
    </row>
    <row r="3573" spans="7:7">
      <c r="G3573" s="138"/>
    </row>
    <row r="3574" spans="7:7">
      <c r="G3574" s="138"/>
    </row>
    <row r="3575" spans="7:7">
      <c r="G3575" s="138"/>
    </row>
    <row r="3576" spans="7:7">
      <c r="G3576" s="138"/>
    </row>
    <row r="3577" spans="7:7">
      <c r="G3577" s="138"/>
    </row>
    <row r="3578" spans="7:7">
      <c r="G3578" s="138"/>
    </row>
    <row r="3579" spans="7:7">
      <c r="G3579" s="138"/>
    </row>
    <row r="3580" spans="7:7">
      <c r="G3580" s="138"/>
    </row>
    <row r="3581" spans="7:7">
      <c r="G3581" s="138"/>
    </row>
    <row r="3582" spans="7:7">
      <c r="G3582" s="138"/>
    </row>
    <row r="3583" spans="7:7">
      <c r="G3583" s="138"/>
    </row>
    <row r="3584" spans="7:7">
      <c r="G3584" s="138"/>
    </row>
    <row r="3585" spans="7:7">
      <c r="G3585" s="138"/>
    </row>
    <row r="3586" spans="7:7">
      <c r="G3586" s="138"/>
    </row>
    <row r="3587" spans="7:7">
      <c r="G3587" s="138"/>
    </row>
    <row r="3588" spans="7:7">
      <c r="G3588" s="138"/>
    </row>
    <row r="3589" spans="7:7">
      <c r="G3589" s="138"/>
    </row>
    <row r="3590" spans="7:7">
      <c r="G3590" s="138"/>
    </row>
    <row r="3591" spans="7:7">
      <c r="G3591" s="138"/>
    </row>
    <row r="3592" spans="7:7">
      <c r="G3592" s="138"/>
    </row>
    <row r="3593" spans="7:7">
      <c r="G3593" s="138"/>
    </row>
    <row r="3594" spans="7:7">
      <c r="G3594" s="138"/>
    </row>
    <row r="3595" spans="7:7">
      <c r="G3595" s="138"/>
    </row>
    <row r="3596" spans="7:7">
      <c r="G3596" s="138"/>
    </row>
    <row r="3597" spans="7:7">
      <c r="G3597" s="138"/>
    </row>
    <row r="3598" spans="7:7">
      <c r="G3598" s="138"/>
    </row>
    <row r="3599" spans="7:7">
      <c r="G3599" s="138"/>
    </row>
    <row r="3600" spans="7:7">
      <c r="G3600" s="138"/>
    </row>
    <row r="3601" spans="7:7">
      <c r="G3601" s="138"/>
    </row>
    <row r="3602" spans="7:7">
      <c r="G3602" s="138"/>
    </row>
    <row r="3603" spans="7:7">
      <c r="G3603" s="138"/>
    </row>
    <row r="3604" spans="7:7">
      <c r="G3604" s="138"/>
    </row>
    <row r="3605" spans="7:7">
      <c r="G3605" s="138"/>
    </row>
    <row r="3606" spans="7:7">
      <c r="G3606" s="138"/>
    </row>
    <row r="3607" spans="7:7">
      <c r="G3607" s="138"/>
    </row>
    <row r="3608" spans="7:7">
      <c r="G3608" s="138"/>
    </row>
    <row r="3609" spans="7:7">
      <c r="G3609" s="138"/>
    </row>
    <row r="3610" spans="7:7">
      <c r="G3610" s="138"/>
    </row>
    <row r="3611" spans="7:7">
      <c r="G3611" s="138"/>
    </row>
    <row r="3612" spans="7:7">
      <c r="G3612" s="138"/>
    </row>
    <row r="3613" spans="7:7">
      <c r="G3613" s="138"/>
    </row>
    <row r="3614" spans="7:7">
      <c r="G3614" s="138"/>
    </row>
    <row r="3615" spans="7:7">
      <c r="G3615" s="138"/>
    </row>
    <row r="3616" spans="7:7">
      <c r="G3616" s="138"/>
    </row>
    <row r="3617" spans="7:7">
      <c r="G3617" s="138"/>
    </row>
    <row r="3618" spans="7:7">
      <c r="G3618" s="138"/>
    </row>
    <row r="3619" spans="7:7">
      <c r="G3619" s="138"/>
    </row>
    <row r="3620" spans="7:7">
      <c r="G3620" s="138"/>
    </row>
    <row r="3621" spans="7:7">
      <c r="G3621" s="138"/>
    </row>
    <row r="3622" spans="7:7">
      <c r="G3622" s="138"/>
    </row>
    <row r="3623" spans="7:7">
      <c r="G3623" s="138"/>
    </row>
    <row r="3624" spans="7:7">
      <c r="G3624" s="138"/>
    </row>
    <row r="3625" spans="7:7">
      <c r="G3625" s="138"/>
    </row>
    <row r="3626" spans="7:7">
      <c r="G3626" s="138"/>
    </row>
    <row r="3627" spans="7:7">
      <c r="G3627" s="138"/>
    </row>
    <row r="3628" spans="7:7">
      <c r="G3628" s="138"/>
    </row>
    <row r="3629" spans="7:7">
      <c r="G3629" s="138"/>
    </row>
    <row r="3630" spans="7:7">
      <c r="G3630" s="138"/>
    </row>
    <row r="3631" spans="7:7">
      <c r="G3631" s="138"/>
    </row>
    <row r="3632" spans="7:7">
      <c r="G3632" s="138"/>
    </row>
    <row r="3633" spans="7:7">
      <c r="G3633" s="138"/>
    </row>
    <row r="3634" spans="7:7">
      <c r="G3634" s="138"/>
    </row>
    <row r="3635" spans="7:7">
      <c r="G3635" s="138"/>
    </row>
    <row r="3636" spans="7:7">
      <c r="G3636" s="138"/>
    </row>
    <row r="3637" spans="7:7">
      <c r="G3637" s="138"/>
    </row>
    <row r="3638" spans="7:7">
      <c r="G3638" s="138"/>
    </row>
    <row r="3639" spans="7:7">
      <c r="G3639" s="138"/>
    </row>
    <row r="3640" spans="7:7">
      <c r="G3640" s="138"/>
    </row>
    <row r="3641" spans="7:7">
      <c r="G3641" s="138"/>
    </row>
    <row r="3642" spans="7:7">
      <c r="G3642" s="138"/>
    </row>
    <row r="3643" spans="7:7">
      <c r="G3643" s="138"/>
    </row>
    <row r="3644" spans="7:7">
      <c r="G3644" s="138"/>
    </row>
    <row r="3645" spans="7:7">
      <c r="G3645" s="138"/>
    </row>
    <row r="3646" spans="7:7">
      <c r="G3646" s="138"/>
    </row>
    <row r="3647" spans="7:7">
      <c r="G3647" s="138"/>
    </row>
    <row r="3648" spans="7:7">
      <c r="G3648" s="138"/>
    </row>
    <row r="3649" spans="7:7">
      <c r="G3649" s="138"/>
    </row>
    <row r="3650" spans="7:7">
      <c r="G3650" s="138"/>
    </row>
    <row r="3651" spans="7:7">
      <c r="G3651" s="138"/>
    </row>
    <row r="3652" spans="7:7">
      <c r="G3652" s="138"/>
    </row>
    <row r="3653" spans="7:7">
      <c r="G3653" s="138"/>
    </row>
    <row r="3654" spans="7:7">
      <c r="G3654" s="138"/>
    </row>
    <row r="3655" spans="7:7">
      <c r="G3655" s="138"/>
    </row>
    <row r="3656" spans="7:7">
      <c r="G3656" s="138"/>
    </row>
    <row r="3657" spans="7:7">
      <c r="G3657" s="138"/>
    </row>
    <row r="3658" spans="7:7">
      <c r="G3658" s="138"/>
    </row>
    <row r="3659" spans="7:7">
      <c r="G3659" s="138"/>
    </row>
    <row r="3660" spans="7:7">
      <c r="G3660" s="138"/>
    </row>
    <row r="3661" spans="7:7">
      <c r="G3661" s="138"/>
    </row>
    <row r="3662" spans="7:7">
      <c r="G3662" s="138"/>
    </row>
    <row r="3663" spans="7:7">
      <c r="G3663" s="138"/>
    </row>
    <row r="3664" spans="7:7">
      <c r="G3664" s="138"/>
    </row>
    <row r="3665" spans="7:7">
      <c r="G3665" s="138"/>
    </row>
    <row r="3666" spans="7:7">
      <c r="G3666" s="138"/>
    </row>
    <row r="3667" spans="7:7">
      <c r="G3667" s="138"/>
    </row>
    <row r="3668" spans="7:7">
      <c r="G3668" s="138"/>
    </row>
    <row r="3669" spans="7:7">
      <c r="G3669" s="138"/>
    </row>
    <row r="3670" spans="7:7">
      <c r="G3670" s="138"/>
    </row>
    <row r="3671" spans="7:7">
      <c r="G3671" s="138"/>
    </row>
    <row r="3672" spans="7:7">
      <c r="G3672" s="138"/>
    </row>
    <row r="3673" spans="7:7">
      <c r="G3673" s="138"/>
    </row>
    <row r="3674" spans="7:7">
      <c r="G3674" s="138"/>
    </row>
    <row r="3675" spans="7:7">
      <c r="G3675" s="138"/>
    </row>
    <row r="3676" spans="7:7">
      <c r="G3676" s="138"/>
    </row>
    <row r="3677" spans="7:7">
      <c r="G3677" s="138"/>
    </row>
    <row r="3678" spans="7:7">
      <c r="G3678" s="138"/>
    </row>
    <row r="3679" spans="7:7">
      <c r="G3679" s="138"/>
    </row>
    <row r="3680" spans="7:7">
      <c r="G3680" s="138"/>
    </row>
    <row r="3681" spans="7:7">
      <c r="G3681" s="138"/>
    </row>
    <row r="3682" spans="7:7">
      <c r="G3682" s="138"/>
    </row>
    <row r="3683" spans="7:7">
      <c r="G3683" s="138"/>
    </row>
    <row r="3684" spans="7:7">
      <c r="G3684" s="138"/>
    </row>
    <row r="3685" spans="7:7">
      <c r="G3685" s="138"/>
    </row>
    <row r="3686" spans="7:7">
      <c r="G3686" s="138"/>
    </row>
    <row r="3687" spans="7:7">
      <c r="G3687" s="138"/>
    </row>
    <row r="3688" spans="7:7">
      <c r="G3688" s="138"/>
    </row>
    <row r="3689" spans="7:7">
      <c r="G3689" s="138"/>
    </row>
    <row r="3690" spans="7:7">
      <c r="G3690" s="138"/>
    </row>
    <row r="3691" spans="7:7">
      <c r="G3691" s="138"/>
    </row>
    <row r="3692" spans="7:7">
      <c r="G3692" s="138"/>
    </row>
    <row r="3693" spans="7:7">
      <c r="G3693" s="138"/>
    </row>
    <row r="3694" spans="7:7">
      <c r="G3694" s="138"/>
    </row>
    <row r="3695" spans="7:7">
      <c r="G3695" s="138"/>
    </row>
    <row r="3696" spans="7:7">
      <c r="G3696" s="138"/>
    </row>
    <row r="3697" spans="7:7">
      <c r="G3697" s="138"/>
    </row>
    <row r="3698" spans="7:7">
      <c r="G3698" s="138"/>
    </row>
    <row r="3699" spans="7:7">
      <c r="G3699" s="138"/>
    </row>
    <row r="3700" spans="7:7">
      <c r="G3700" s="138"/>
    </row>
    <row r="3701" spans="7:7">
      <c r="G3701" s="138"/>
    </row>
    <row r="3702" spans="7:7">
      <c r="G3702" s="138"/>
    </row>
    <row r="3703" spans="7:7">
      <c r="G3703" s="138"/>
    </row>
    <row r="3704" spans="7:7">
      <c r="G3704" s="138"/>
    </row>
    <row r="3705" spans="7:7">
      <c r="G3705" s="138"/>
    </row>
    <row r="3706" spans="7:7">
      <c r="G3706" s="138"/>
    </row>
    <row r="3707" spans="7:7">
      <c r="G3707" s="138"/>
    </row>
    <row r="3708" spans="7:7">
      <c r="G3708" s="138"/>
    </row>
    <row r="3709" spans="7:7">
      <c r="G3709" s="138"/>
    </row>
    <row r="3710" spans="7:7">
      <c r="G3710" s="138"/>
    </row>
    <row r="3711" spans="7:7">
      <c r="G3711" s="138"/>
    </row>
    <row r="3712" spans="7:7">
      <c r="G3712" s="138"/>
    </row>
    <row r="3713" spans="7:7">
      <c r="G3713" s="138"/>
    </row>
    <row r="3714" spans="7:7">
      <c r="G3714" s="138"/>
    </row>
    <row r="3715" spans="7:7">
      <c r="G3715" s="138"/>
    </row>
    <row r="3716" spans="7:7">
      <c r="G3716" s="138"/>
    </row>
    <row r="3717" spans="7:7">
      <c r="G3717" s="138"/>
    </row>
    <row r="3718" spans="7:7">
      <c r="G3718" s="138"/>
    </row>
    <row r="3719" spans="7:7">
      <c r="G3719" s="138"/>
    </row>
    <row r="3720" spans="7:7">
      <c r="G3720" s="138"/>
    </row>
    <row r="3721" spans="7:7">
      <c r="G3721" s="138"/>
    </row>
    <row r="3722" spans="7:7">
      <c r="G3722" s="138"/>
    </row>
    <row r="3723" spans="7:7">
      <c r="G3723" s="138"/>
    </row>
    <row r="3724" spans="7:7">
      <c r="G3724" s="138"/>
    </row>
    <row r="3725" spans="7:7">
      <c r="G3725" s="138"/>
    </row>
    <row r="3726" spans="7:7">
      <c r="G3726" s="138"/>
    </row>
    <row r="3727" spans="7:7">
      <c r="G3727" s="138"/>
    </row>
    <row r="3728" spans="7:7">
      <c r="G3728" s="138"/>
    </row>
    <row r="3729" spans="7:7">
      <c r="G3729" s="138"/>
    </row>
    <row r="3730" spans="7:7">
      <c r="G3730" s="138"/>
    </row>
    <row r="3731" spans="7:7">
      <c r="G3731" s="138"/>
    </row>
    <row r="3732" spans="7:7">
      <c r="G3732" s="138"/>
    </row>
    <row r="3733" spans="7:7">
      <c r="G3733" s="138"/>
    </row>
    <row r="3734" spans="7:7">
      <c r="G3734" s="138"/>
    </row>
    <row r="3735" spans="7:7">
      <c r="G3735" s="138"/>
    </row>
    <row r="3736" spans="7:7">
      <c r="G3736" s="138"/>
    </row>
    <row r="3737" spans="7:7">
      <c r="G3737" s="138"/>
    </row>
    <row r="3738" spans="7:7">
      <c r="G3738" s="138"/>
    </row>
    <row r="3739" spans="7:7">
      <c r="G3739" s="138"/>
    </row>
    <row r="3740" spans="7:7">
      <c r="G3740" s="138"/>
    </row>
    <row r="3741" spans="7:7">
      <c r="G3741" s="138"/>
    </row>
    <row r="3742" spans="7:7">
      <c r="G3742" s="138"/>
    </row>
    <row r="3743" spans="7:7">
      <c r="G3743" s="138"/>
    </row>
    <row r="3744" spans="7:7">
      <c r="G3744" s="138"/>
    </row>
    <row r="3745" spans="7:7">
      <c r="G3745" s="138"/>
    </row>
    <row r="3746" spans="7:7">
      <c r="G3746" s="138"/>
    </row>
    <row r="3747" spans="7:7">
      <c r="G3747" s="138"/>
    </row>
    <row r="3748" spans="7:7">
      <c r="G3748" s="138"/>
    </row>
    <row r="3749" spans="7:7">
      <c r="G3749" s="138"/>
    </row>
    <row r="3750" spans="7:7">
      <c r="G3750" s="138"/>
    </row>
    <row r="3751" spans="7:7">
      <c r="G3751" s="138"/>
    </row>
    <row r="3752" spans="7:7">
      <c r="G3752" s="138"/>
    </row>
    <row r="3753" spans="7:7">
      <c r="G3753" s="138"/>
    </row>
    <row r="3754" spans="7:7">
      <c r="G3754" s="138"/>
    </row>
    <row r="3755" spans="7:7">
      <c r="G3755" s="138"/>
    </row>
    <row r="3756" spans="7:7">
      <c r="G3756" s="138"/>
    </row>
    <row r="3757" spans="7:7">
      <c r="G3757" s="138"/>
    </row>
    <row r="3758" spans="7:7">
      <c r="G3758" s="138"/>
    </row>
    <row r="3759" spans="7:7">
      <c r="G3759" s="138"/>
    </row>
    <row r="3760" spans="7:7">
      <c r="G3760" s="138"/>
    </row>
    <row r="3761" spans="7:7">
      <c r="G3761" s="138"/>
    </row>
    <row r="3762" spans="7:7">
      <c r="G3762" s="138"/>
    </row>
    <row r="3763" spans="7:7">
      <c r="G3763" s="138"/>
    </row>
    <row r="3764" spans="7:7">
      <c r="G3764" s="138"/>
    </row>
    <row r="3765" spans="7:7">
      <c r="G3765" s="138"/>
    </row>
    <row r="3766" spans="7:7">
      <c r="G3766" s="138"/>
    </row>
    <row r="3767" spans="7:7">
      <c r="G3767" s="138"/>
    </row>
    <row r="3768" spans="7:7">
      <c r="G3768" s="138"/>
    </row>
    <row r="3769" spans="7:7">
      <c r="G3769" s="138"/>
    </row>
    <row r="3770" spans="7:7">
      <c r="G3770" s="138"/>
    </row>
    <row r="3771" spans="7:7">
      <c r="G3771" s="138"/>
    </row>
    <row r="3772" spans="7:7">
      <c r="G3772" s="138"/>
    </row>
    <row r="3773" spans="7:7">
      <c r="G3773" s="138"/>
    </row>
    <row r="3774" spans="7:7">
      <c r="G3774" s="138"/>
    </row>
    <row r="3775" spans="7:7">
      <c r="G3775" s="138"/>
    </row>
    <row r="3776" spans="7:7">
      <c r="G3776" s="138"/>
    </row>
    <row r="3777" spans="7:7">
      <c r="G3777" s="138"/>
    </row>
    <row r="3778" spans="7:7">
      <c r="G3778" s="138"/>
    </row>
    <row r="3779" spans="7:7">
      <c r="G3779" s="138"/>
    </row>
    <row r="3780" spans="7:7">
      <c r="G3780" s="138"/>
    </row>
    <row r="3781" spans="7:7">
      <c r="G3781" s="138"/>
    </row>
    <row r="3782" spans="7:7">
      <c r="G3782" s="138"/>
    </row>
    <row r="3783" spans="7:7">
      <c r="G3783" s="138"/>
    </row>
    <row r="3784" spans="7:7">
      <c r="G3784" s="138"/>
    </row>
    <row r="3785" spans="7:7">
      <c r="G3785" s="138"/>
    </row>
    <row r="3786" spans="7:7">
      <c r="G3786" s="138"/>
    </row>
    <row r="3787" spans="7:7">
      <c r="G3787" s="138"/>
    </row>
    <row r="3788" spans="7:7">
      <c r="G3788" s="138"/>
    </row>
    <row r="3789" spans="7:7">
      <c r="G3789" s="138"/>
    </row>
    <row r="3790" spans="7:7">
      <c r="G3790" s="138"/>
    </row>
    <row r="3791" spans="7:7">
      <c r="G3791" s="138"/>
    </row>
    <row r="3792" spans="7:7">
      <c r="G3792" s="138"/>
    </row>
    <row r="3793" spans="7:7">
      <c r="G3793" s="138"/>
    </row>
    <row r="3794" spans="7:7">
      <c r="G3794" s="138"/>
    </row>
    <row r="3795" spans="7:7">
      <c r="G3795" s="138"/>
    </row>
    <row r="3796" spans="7:7">
      <c r="G3796" s="138"/>
    </row>
    <row r="3797" spans="7:7">
      <c r="G3797" s="138"/>
    </row>
    <row r="3798" spans="7:7">
      <c r="G3798" s="138"/>
    </row>
    <row r="3799" spans="7:7">
      <c r="G3799" s="138"/>
    </row>
    <row r="3800" spans="7:7">
      <c r="G3800" s="138"/>
    </row>
    <row r="3801" spans="7:7">
      <c r="G3801" s="138"/>
    </row>
    <row r="3802" spans="7:7">
      <c r="G3802" s="138"/>
    </row>
    <row r="3803" spans="7:7">
      <c r="G3803" s="138"/>
    </row>
    <row r="3804" spans="7:7">
      <c r="G3804" s="138"/>
    </row>
    <row r="3805" spans="7:7">
      <c r="G3805" s="138"/>
    </row>
    <row r="3806" spans="7:7">
      <c r="G3806" s="138"/>
    </row>
    <row r="3807" spans="7:7">
      <c r="G3807" s="138"/>
    </row>
    <row r="3808" spans="7:7">
      <c r="G3808" s="138"/>
    </row>
    <row r="3809" spans="7:7">
      <c r="G3809" s="138"/>
    </row>
    <row r="3810" spans="7:7">
      <c r="G3810" s="138"/>
    </row>
    <row r="3811" spans="7:7">
      <c r="G3811" s="138"/>
    </row>
    <row r="3812" spans="7:7">
      <c r="G3812" s="138"/>
    </row>
    <row r="3813" spans="7:7">
      <c r="G3813" s="138"/>
    </row>
    <row r="3814" spans="7:7">
      <c r="G3814" s="138"/>
    </row>
    <row r="3815" spans="7:7">
      <c r="G3815" s="138"/>
    </row>
    <row r="3816" spans="7:7">
      <c r="G3816" s="138"/>
    </row>
    <row r="3817" spans="7:7">
      <c r="G3817" s="138"/>
    </row>
    <row r="3818" spans="7:7">
      <c r="G3818" s="138"/>
    </row>
    <row r="3819" spans="7:7">
      <c r="G3819" s="138"/>
    </row>
    <row r="3820" spans="7:7">
      <c r="G3820" s="138"/>
    </row>
    <row r="3821" spans="7:7">
      <c r="G3821" s="138"/>
    </row>
    <row r="3822" spans="7:7">
      <c r="G3822" s="138"/>
    </row>
    <row r="3823" spans="7:7">
      <c r="G3823" s="138"/>
    </row>
    <row r="3824" spans="7:7">
      <c r="G3824" s="138"/>
    </row>
    <row r="3825" spans="7:7">
      <c r="G3825" s="138"/>
    </row>
    <row r="3826" spans="7:7">
      <c r="G3826" s="138"/>
    </row>
    <row r="3827" spans="7:7">
      <c r="G3827" s="138"/>
    </row>
    <row r="3828" spans="7:7">
      <c r="G3828" s="138"/>
    </row>
    <row r="3829" spans="7:7">
      <c r="G3829" s="138"/>
    </row>
    <row r="3830" spans="7:7">
      <c r="G3830" s="138"/>
    </row>
    <row r="3831" spans="7:7">
      <c r="G3831" s="138"/>
    </row>
    <row r="3832" spans="7:7">
      <c r="G3832" s="138"/>
    </row>
    <row r="3833" spans="7:7">
      <c r="G3833" s="138"/>
    </row>
    <row r="3834" spans="7:7">
      <c r="G3834" s="138"/>
    </row>
    <row r="3835" spans="7:7">
      <c r="G3835" s="138"/>
    </row>
    <row r="3836" spans="7:7">
      <c r="G3836" s="138"/>
    </row>
    <row r="3837" spans="7:7">
      <c r="G3837" s="138"/>
    </row>
    <row r="3838" spans="7:7">
      <c r="G3838" s="138"/>
    </row>
    <row r="3839" spans="7:7">
      <c r="G3839" s="138"/>
    </row>
    <row r="3840" spans="7:7">
      <c r="G3840" s="138"/>
    </row>
    <row r="3841" spans="7:7">
      <c r="G3841" s="138"/>
    </row>
    <row r="3842" spans="7:7">
      <c r="G3842" s="138"/>
    </row>
    <row r="3843" spans="7:7">
      <c r="G3843" s="138"/>
    </row>
    <row r="3844" spans="7:7">
      <c r="G3844" s="138"/>
    </row>
    <row r="3845" spans="7:7">
      <c r="G3845" s="138"/>
    </row>
    <row r="3846" spans="7:7">
      <c r="G3846" s="138"/>
    </row>
    <row r="3847" spans="7:7">
      <c r="G3847" s="138"/>
    </row>
    <row r="3848" spans="7:7">
      <c r="G3848" s="138"/>
    </row>
    <row r="3849" spans="7:7">
      <c r="G3849" s="138"/>
    </row>
    <row r="3850" spans="7:7">
      <c r="G3850" s="138"/>
    </row>
    <row r="3851" spans="7:7">
      <c r="G3851" s="138"/>
    </row>
    <row r="3852" spans="7:7">
      <c r="G3852" s="138"/>
    </row>
    <row r="3853" spans="7:7">
      <c r="G3853" s="138"/>
    </row>
    <row r="3854" spans="7:7">
      <c r="G3854" s="138"/>
    </row>
    <row r="3855" spans="7:7">
      <c r="G3855" s="138"/>
    </row>
    <row r="3856" spans="7:7">
      <c r="G3856" s="138"/>
    </row>
    <row r="3857" spans="7:7">
      <c r="G3857" s="138"/>
    </row>
    <row r="3858" spans="7:7">
      <c r="G3858" s="138"/>
    </row>
    <row r="3859" spans="7:7">
      <c r="G3859" s="138"/>
    </row>
    <row r="3860" spans="7:7">
      <c r="G3860" s="138"/>
    </row>
    <row r="3861" spans="7:7">
      <c r="G3861" s="138"/>
    </row>
    <row r="3862" spans="7:7">
      <c r="G3862" s="138"/>
    </row>
    <row r="3863" spans="7:7">
      <c r="G3863" s="138"/>
    </row>
    <row r="3864" spans="7:7">
      <c r="G3864" s="138"/>
    </row>
    <row r="3865" spans="7:7">
      <c r="G3865" s="138"/>
    </row>
    <row r="3866" spans="7:7">
      <c r="G3866" s="138"/>
    </row>
    <row r="3867" spans="7:7">
      <c r="G3867" s="138"/>
    </row>
    <row r="3868" spans="7:7">
      <c r="G3868" s="138"/>
    </row>
    <row r="3869" spans="7:7">
      <c r="G3869" s="138"/>
    </row>
    <row r="3870" spans="7:7">
      <c r="G3870" s="138"/>
    </row>
    <row r="3871" spans="7:7">
      <c r="G3871" s="138"/>
    </row>
    <row r="3872" spans="7:7">
      <c r="G3872" s="138"/>
    </row>
    <row r="3873" spans="7:7">
      <c r="G3873" s="138"/>
    </row>
    <row r="3874" spans="7:7">
      <c r="G3874" s="138"/>
    </row>
    <row r="3875" spans="7:7">
      <c r="G3875" s="138"/>
    </row>
    <row r="3876" spans="7:7">
      <c r="G3876" s="138"/>
    </row>
    <row r="3877" spans="7:7">
      <c r="G3877" s="138"/>
    </row>
    <row r="3878" spans="7:7">
      <c r="G3878" s="138"/>
    </row>
    <row r="3879" spans="7:7">
      <c r="G3879" s="138"/>
    </row>
    <row r="3880" spans="7:7">
      <c r="G3880" s="138"/>
    </row>
    <row r="3881" spans="7:7">
      <c r="G3881" s="138"/>
    </row>
    <row r="3882" spans="7:7">
      <c r="G3882" s="138"/>
    </row>
    <row r="3883" spans="7:7">
      <c r="G3883" s="138"/>
    </row>
    <row r="3884" spans="7:7">
      <c r="G3884" s="138"/>
    </row>
    <row r="3885" spans="7:7">
      <c r="G3885" s="138"/>
    </row>
    <row r="3886" spans="7:7">
      <c r="G3886" s="138"/>
    </row>
    <row r="3887" spans="7:7">
      <c r="G3887" s="138"/>
    </row>
    <row r="3888" spans="7:7">
      <c r="G3888" s="138"/>
    </row>
    <row r="3889" spans="7:7">
      <c r="G3889" s="138"/>
    </row>
    <row r="3890" spans="7:7">
      <c r="G3890" s="138"/>
    </row>
    <row r="3891" spans="7:7">
      <c r="G3891" s="138"/>
    </row>
    <row r="3892" spans="7:7">
      <c r="G3892" s="138"/>
    </row>
    <row r="3893" spans="7:7">
      <c r="G3893" s="138"/>
    </row>
    <row r="3894" spans="7:7">
      <c r="G3894" s="138"/>
    </row>
    <row r="3895" spans="7:7">
      <c r="G3895" s="138"/>
    </row>
    <row r="3896" spans="7:7">
      <c r="G3896" s="138"/>
    </row>
    <row r="3897" spans="7:7">
      <c r="G3897" s="138"/>
    </row>
    <row r="3898" spans="7:7">
      <c r="G3898" s="138"/>
    </row>
    <row r="3899" spans="7:7">
      <c r="G3899" s="138"/>
    </row>
    <row r="3900" spans="7:7">
      <c r="G3900" s="138"/>
    </row>
    <row r="3901" spans="7:7">
      <c r="G3901" s="138"/>
    </row>
    <row r="3902" spans="7:7">
      <c r="G3902" s="138"/>
    </row>
    <row r="3903" spans="7:7">
      <c r="G3903" s="138"/>
    </row>
    <row r="3904" spans="7:7">
      <c r="G3904" s="138"/>
    </row>
    <row r="3905" spans="7:7">
      <c r="G3905" s="138"/>
    </row>
    <row r="3906" spans="7:7">
      <c r="G3906" s="138"/>
    </row>
    <row r="3907" spans="7:7">
      <c r="G3907" s="138"/>
    </row>
    <row r="3908" spans="7:7">
      <c r="G3908" s="138"/>
    </row>
    <row r="3909" spans="7:7">
      <c r="G3909" s="138"/>
    </row>
    <row r="3910" spans="7:7">
      <c r="G3910" s="138"/>
    </row>
    <row r="3911" spans="7:7">
      <c r="G3911" s="138"/>
    </row>
    <row r="3912" spans="7:7">
      <c r="G3912" s="138"/>
    </row>
    <row r="3913" spans="7:7">
      <c r="G3913" s="138"/>
    </row>
    <row r="3914" spans="7:7">
      <c r="G3914" s="138"/>
    </row>
    <row r="3915" spans="7:7">
      <c r="G3915" s="138"/>
    </row>
    <row r="3916" spans="7:7">
      <c r="G3916" s="138"/>
    </row>
    <row r="3917" spans="7:7">
      <c r="G3917" s="138"/>
    </row>
    <row r="3918" spans="7:7">
      <c r="G3918" s="138"/>
    </row>
    <row r="3919" spans="7:7">
      <c r="G3919" s="138"/>
    </row>
    <row r="3920" spans="7:7">
      <c r="G3920" s="138"/>
    </row>
    <row r="3921" spans="7:7">
      <c r="G3921" s="138"/>
    </row>
    <row r="3922" spans="7:7">
      <c r="G3922" s="138"/>
    </row>
    <row r="3923" spans="7:7">
      <c r="G3923" s="138"/>
    </row>
    <row r="3924" spans="7:7">
      <c r="G3924" s="138"/>
    </row>
    <row r="3925" spans="7:7">
      <c r="G3925" s="138"/>
    </row>
    <row r="3926" spans="7:7">
      <c r="G3926" s="138"/>
    </row>
    <row r="3927" spans="7:7">
      <c r="G3927" s="138"/>
    </row>
    <row r="3928" spans="7:7">
      <c r="G3928" s="138"/>
    </row>
    <row r="3929" spans="7:7">
      <c r="G3929" s="138"/>
    </row>
    <row r="3930" spans="7:7">
      <c r="G3930" s="138"/>
    </row>
    <row r="3931" spans="7:7">
      <c r="G3931" s="138"/>
    </row>
  </sheetData>
  <mergeCells count="21">
    <mergeCell ref="C2:O2"/>
    <mergeCell ref="C3:O3"/>
    <mergeCell ref="C4:O4"/>
    <mergeCell ref="A5:A6"/>
    <mergeCell ref="C6:C7"/>
    <mergeCell ref="D6:F7"/>
    <mergeCell ref="G6:H7"/>
    <mergeCell ref="I6:O7"/>
    <mergeCell ref="C13:D13"/>
    <mergeCell ref="C36:D36"/>
    <mergeCell ref="C83:O83"/>
    <mergeCell ref="D8:F8"/>
    <mergeCell ref="G8:H8"/>
    <mergeCell ref="I8:O8"/>
    <mergeCell ref="C9:D12"/>
    <mergeCell ref="E9:O9"/>
    <mergeCell ref="G10:H10"/>
    <mergeCell ref="I10:J10"/>
    <mergeCell ref="L10:M10"/>
    <mergeCell ref="N10:N11"/>
    <mergeCell ref="O10:O11"/>
  </mergeCells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workbookViewId="0">
      <selection activeCell="H51" sqref="H51"/>
    </sheetView>
  </sheetViews>
  <sheetFormatPr defaultRowHeight="11.25"/>
  <cols>
    <col min="1" max="1" width="3.25" style="164" customWidth="1"/>
    <col min="2" max="2" width="16.25" style="164" customWidth="1"/>
    <col min="3" max="3" width="38.25" style="164" customWidth="1"/>
    <col min="4" max="4" width="13.75" style="164" customWidth="1"/>
    <col min="5" max="5" width="10.375" style="164" customWidth="1"/>
    <col min="6" max="6" width="12.625" style="164" customWidth="1"/>
    <col min="7" max="7" width="9" style="164"/>
    <col min="8" max="8" width="17.375" style="164" customWidth="1"/>
    <col min="9" max="9" width="10.25" style="164" customWidth="1"/>
    <col min="10" max="10" width="11.875" style="164" customWidth="1"/>
    <col min="11" max="11" width="14" style="164" customWidth="1"/>
    <col min="12" max="12" width="8.75" style="164" customWidth="1"/>
    <col min="13" max="13" width="11.125" style="164" customWidth="1"/>
    <col min="14" max="14" width="7.25" style="164" customWidth="1"/>
    <col min="15" max="15" width="9" style="164"/>
    <col min="16" max="16" width="13.75" style="164" bestFit="1" customWidth="1"/>
    <col min="17" max="16384" width="9" style="164"/>
  </cols>
  <sheetData>
    <row r="1" spans="1:14">
      <c r="A1" s="162"/>
      <c r="B1" s="163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14">
      <c r="A2" s="162"/>
      <c r="B2" s="362" t="s">
        <v>0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</row>
    <row r="3" spans="1:14">
      <c r="A3" s="162"/>
      <c r="B3" s="363" t="s">
        <v>182</v>
      </c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</row>
    <row r="4" spans="1:14">
      <c r="A4" s="162"/>
      <c r="B4" s="363" t="s">
        <v>1</v>
      </c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</row>
    <row r="5" spans="1:14" ht="12" thickBot="1">
      <c r="A5" s="364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ht="12.75" thickTop="1" thickBot="1">
      <c r="A6" s="364"/>
      <c r="B6" s="365" t="s">
        <v>2</v>
      </c>
      <c r="C6" s="366" t="s">
        <v>183</v>
      </c>
      <c r="D6" s="366"/>
      <c r="E6" s="366"/>
      <c r="F6" s="366" t="s">
        <v>3</v>
      </c>
      <c r="G6" s="366"/>
      <c r="H6" s="367" t="s">
        <v>184</v>
      </c>
      <c r="I6" s="367"/>
      <c r="J6" s="367"/>
      <c r="K6" s="367"/>
      <c r="L6" s="367"/>
      <c r="M6" s="367"/>
      <c r="N6" s="367"/>
    </row>
    <row r="7" spans="1:14" ht="12" thickTop="1">
      <c r="A7" s="162"/>
      <c r="B7" s="365"/>
      <c r="C7" s="366"/>
      <c r="D7" s="366"/>
      <c r="E7" s="366"/>
      <c r="F7" s="366"/>
      <c r="G7" s="366"/>
      <c r="H7" s="367"/>
      <c r="I7" s="367"/>
      <c r="J7" s="367"/>
      <c r="K7" s="367"/>
      <c r="L7" s="367"/>
      <c r="M7" s="367"/>
      <c r="N7" s="367"/>
    </row>
    <row r="8" spans="1:14">
      <c r="A8" s="162"/>
      <c r="B8" s="165" t="s">
        <v>141</v>
      </c>
      <c r="C8" s="355" t="s">
        <v>185</v>
      </c>
      <c r="D8" s="355"/>
      <c r="E8" s="355"/>
      <c r="F8" s="355" t="s">
        <v>6</v>
      </c>
      <c r="G8" s="355"/>
      <c r="H8" s="356" t="s">
        <v>186</v>
      </c>
      <c r="I8" s="356"/>
      <c r="J8" s="356"/>
      <c r="K8" s="356"/>
      <c r="L8" s="356"/>
      <c r="M8" s="356"/>
      <c r="N8" s="356"/>
    </row>
    <row r="9" spans="1:14" ht="15.6" customHeight="1" thickBot="1">
      <c r="A9" s="162"/>
      <c r="B9" s="357" t="s">
        <v>8</v>
      </c>
      <c r="C9" s="357"/>
      <c r="D9" s="358" t="s">
        <v>9</v>
      </c>
      <c r="E9" s="358"/>
      <c r="F9" s="358"/>
      <c r="G9" s="358"/>
      <c r="H9" s="358"/>
      <c r="I9" s="358"/>
      <c r="J9" s="358"/>
      <c r="K9" s="358"/>
      <c r="L9" s="358"/>
      <c r="M9" s="358"/>
      <c r="N9" s="358"/>
    </row>
    <row r="10" spans="1:14" ht="28.15" customHeight="1" thickTop="1" thickBot="1">
      <c r="A10" s="162"/>
      <c r="B10" s="357"/>
      <c r="C10" s="357"/>
      <c r="D10" s="166" t="s">
        <v>10</v>
      </c>
      <c r="E10" s="167">
        <v>2024</v>
      </c>
      <c r="F10" s="359" t="s">
        <v>11</v>
      </c>
      <c r="G10" s="359"/>
      <c r="H10" s="359" t="s">
        <v>11</v>
      </c>
      <c r="I10" s="359"/>
      <c r="J10" s="145" t="s">
        <v>11</v>
      </c>
      <c r="K10" s="359" t="s">
        <v>11</v>
      </c>
      <c r="L10" s="359"/>
      <c r="M10" s="360" t="s">
        <v>12</v>
      </c>
      <c r="N10" s="361" t="s">
        <v>13</v>
      </c>
    </row>
    <row r="11" spans="1:14" ht="45.6" customHeight="1" thickTop="1" thickBot="1">
      <c r="A11" s="162"/>
      <c r="B11" s="357"/>
      <c r="C11" s="357"/>
      <c r="D11" s="146" t="s">
        <v>14</v>
      </c>
      <c r="E11" s="147" t="s">
        <v>15</v>
      </c>
      <c r="F11" s="148" t="s">
        <v>16</v>
      </c>
      <c r="G11" s="149" t="s">
        <v>15</v>
      </c>
      <c r="H11" s="148" t="s">
        <v>17</v>
      </c>
      <c r="I11" s="149" t="s">
        <v>15</v>
      </c>
      <c r="J11" s="150" t="s">
        <v>18</v>
      </c>
      <c r="K11" s="148" t="s">
        <v>19</v>
      </c>
      <c r="L11" s="149" t="s">
        <v>15</v>
      </c>
      <c r="M11" s="360"/>
      <c r="N11" s="361"/>
    </row>
    <row r="12" spans="1:14" ht="21" customHeight="1" thickTop="1" thickBot="1">
      <c r="A12" s="162"/>
      <c r="B12" s="357"/>
      <c r="C12" s="357"/>
      <c r="D12" s="151" t="s">
        <v>20</v>
      </c>
      <c r="E12" s="151" t="s">
        <v>21</v>
      </c>
      <c r="F12" s="151" t="s">
        <v>22</v>
      </c>
      <c r="G12" s="151" t="s">
        <v>23</v>
      </c>
      <c r="H12" s="151" t="s">
        <v>24</v>
      </c>
      <c r="I12" s="151" t="s">
        <v>25</v>
      </c>
      <c r="J12" s="151" t="s">
        <v>26</v>
      </c>
      <c r="K12" s="151" t="s">
        <v>27</v>
      </c>
      <c r="L12" s="151" t="s">
        <v>28</v>
      </c>
      <c r="M12" s="151" t="s">
        <v>29</v>
      </c>
      <c r="N12" s="152" t="s">
        <v>30</v>
      </c>
    </row>
    <row r="13" spans="1:14" ht="12" thickTop="1">
      <c r="A13" s="162"/>
      <c r="B13" s="352" t="s">
        <v>31</v>
      </c>
      <c r="C13" s="352"/>
      <c r="D13" s="30"/>
      <c r="E13" s="31"/>
      <c r="F13" s="30"/>
      <c r="G13" s="31"/>
      <c r="H13" s="30"/>
      <c r="I13" s="31"/>
      <c r="J13" s="64"/>
      <c r="K13" s="30"/>
      <c r="L13" s="31"/>
      <c r="M13" s="30"/>
      <c r="N13" s="34"/>
    </row>
    <row r="14" spans="1:14">
      <c r="A14" s="162"/>
      <c r="B14" s="35" t="s">
        <v>32</v>
      </c>
      <c r="C14" s="153" t="s">
        <v>33</v>
      </c>
      <c r="D14" s="30"/>
      <c r="E14" s="31"/>
      <c r="F14" s="30"/>
      <c r="G14" s="31"/>
      <c r="H14" s="30"/>
      <c r="I14" s="31"/>
      <c r="J14" s="65"/>
      <c r="K14" s="30"/>
      <c r="L14" s="31"/>
      <c r="M14" s="30"/>
      <c r="N14" s="34"/>
    </row>
    <row r="15" spans="1:14">
      <c r="A15" s="162"/>
      <c r="B15" s="154" t="s">
        <v>34</v>
      </c>
      <c r="C15" s="168" t="s">
        <v>35</v>
      </c>
      <c r="D15" s="169">
        <v>149705502</v>
      </c>
      <c r="E15" s="197">
        <f>D15/$D$30</f>
        <v>0.18167819953574807</v>
      </c>
      <c r="F15" s="170">
        <v>140400000</v>
      </c>
      <c r="G15" s="197">
        <f>F15/$F$30</f>
        <v>0.13928571428571429</v>
      </c>
      <c r="H15" s="170">
        <v>144816000</v>
      </c>
      <c r="I15" s="197">
        <f>H15/$H$30</f>
        <v>0.15458169882315267</v>
      </c>
      <c r="J15" s="170">
        <f>H15-F15</f>
        <v>4416000</v>
      </c>
      <c r="K15" s="169">
        <v>143449665</v>
      </c>
      <c r="L15" s="197">
        <f>K15/$K$30</f>
        <v>0.15838972408971203</v>
      </c>
      <c r="M15" s="170">
        <f>H15-K15</f>
        <v>1366335</v>
      </c>
      <c r="N15" s="198">
        <f>K15/H15</f>
        <v>0.9905650273450447</v>
      </c>
    </row>
    <row r="16" spans="1:14">
      <c r="A16" s="162"/>
      <c r="B16" s="154" t="s">
        <v>36</v>
      </c>
      <c r="C16" s="168" t="s">
        <v>37</v>
      </c>
      <c r="D16" s="169">
        <v>24363484</v>
      </c>
      <c r="E16" s="197">
        <f t="shared" ref="E16:E30" si="0">D16/$D$30</f>
        <v>2.9566808490031352E-2</v>
      </c>
      <c r="F16" s="170">
        <v>23400000</v>
      </c>
      <c r="G16" s="197">
        <f t="shared" ref="G16:G30" si="1">F16/$F$30</f>
        <v>2.3214285714285715E-2</v>
      </c>
      <c r="H16" s="170">
        <v>26011000</v>
      </c>
      <c r="I16" s="197">
        <f t="shared" ref="I16:I30" si="2">H16/$H$30</f>
        <v>2.7765057508072479E-2</v>
      </c>
      <c r="J16" s="170">
        <f t="shared" ref="J16:J30" si="3">H16-F16</f>
        <v>2611000</v>
      </c>
      <c r="K16" s="169">
        <v>23858526</v>
      </c>
      <c r="L16" s="197">
        <f t="shared" ref="L16:L30" si="4">K16/$K$30</f>
        <v>2.6343354307082005E-2</v>
      </c>
      <c r="M16" s="170">
        <f t="shared" ref="M16:M64" si="5">H16-K16</f>
        <v>2152474</v>
      </c>
      <c r="N16" s="198">
        <f t="shared" ref="N16:N30" si="6">K16/H16</f>
        <v>0.91724754911383644</v>
      </c>
    </row>
    <row r="17" spans="1:16">
      <c r="A17" s="162"/>
      <c r="B17" s="154" t="s">
        <v>38</v>
      </c>
      <c r="C17" s="168" t="s">
        <v>39</v>
      </c>
      <c r="D17" s="169">
        <v>392733896</v>
      </c>
      <c r="E17" s="197">
        <f t="shared" si="0"/>
        <v>0.47661031938518689</v>
      </c>
      <c r="F17" s="170">
        <v>403920000</v>
      </c>
      <c r="G17" s="197">
        <f t="shared" si="1"/>
        <v>0.40071428571428569</v>
      </c>
      <c r="H17" s="170">
        <v>355841000</v>
      </c>
      <c r="I17" s="197">
        <f t="shared" si="2"/>
        <v>0.37983721612894616</v>
      </c>
      <c r="J17" s="170">
        <f t="shared" si="3"/>
        <v>-48079000</v>
      </c>
      <c r="K17" s="169">
        <v>354730199</v>
      </c>
      <c r="L17" s="197">
        <f t="shared" si="4"/>
        <v>0.39167479649324133</v>
      </c>
      <c r="M17" s="170">
        <f t="shared" si="5"/>
        <v>1110801</v>
      </c>
      <c r="N17" s="198">
        <f t="shared" si="6"/>
        <v>0.99687837826444958</v>
      </c>
      <c r="P17" s="172"/>
    </row>
    <row r="18" spans="1:16">
      <c r="A18" s="162"/>
      <c r="B18" s="154" t="s">
        <v>40</v>
      </c>
      <c r="C18" s="168" t="s">
        <v>41</v>
      </c>
      <c r="D18" s="169">
        <v>0</v>
      </c>
      <c r="E18" s="197">
        <f t="shared" si="0"/>
        <v>0</v>
      </c>
      <c r="F18" s="170">
        <v>0</v>
      </c>
      <c r="G18" s="197">
        <f t="shared" si="1"/>
        <v>0</v>
      </c>
      <c r="H18" s="170">
        <v>0</v>
      </c>
      <c r="I18" s="197">
        <f t="shared" si="2"/>
        <v>0</v>
      </c>
      <c r="J18" s="170">
        <f t="shared" si="3"/>
        <v>0</v>
      </c>
      <c r="K18" s="169">
        <v>0</v>
      </c>
      <c r="L18" s="197">
        <f t="shared" si="4"/>
        <v>0</v>
      </c>
      <c r="M18" s="170">
        <f t="shared" si="5"/>
        <v>0</v>
      </c>
      <c r="N18" s="198">
        <v>0</v>
      </c>
    </row>
    <row r="19" spans="1:16">
      <c r="A19" s="162"/>
      <c r="B19" s="154" t="s">
        <v>42</v>
      </c>
      <c r="C19" s="168" t="s">
        <v>43</v>
      </c>
      <c r="D19" s="169">
        <v>246809370</v>
      </c>
      <c r="E19" s="197">
        <f t="shared" si="0"/>
        <v>0.29952060125453689</v>
      </c>
      <c r="F19" s="170">
        <v>350280000</v>
      </c>
      <c r="G19" s="197">
        <f t="shared" si="1"/>
        <v>0.34749999999999998</v>
      </c>
      <c r="H19" s="170">
        <v>382872000</v>
      </c>
      <c r="I19" s="197">
        <f t="shared" si="2"/>
        <v>0.40869105756144425</v>
      </c>
      <c r="J19" s="170">
        <f t="shared" si="3"/>
        <v>32592000</v>
      </c>
      <c r="K19" s="169">
        <v>382851936</v>
      </c>
      <c r="L19" s="197">
        <f t="shared" si="4"/>
        <v>0.42272536858313398</v>
      </c>
      <c r="M19" s="170">
        <f t="shared" si="5"/>
        <v>20064</v>
      </c>
      <c r="N19" s="198">
        <f t="shared" si="6"/>
        <v>0.99994759606343631</v>
      </c>
    </row>
    <row r="20" spans="1:16">
      <c r="A20" s="162"/>
      <c r="B20" s="154" t="s">
        <v>44</v>
      </c>
      <c r="C20" s="168" t="s">
        <v>45</v>
      </c>
      <c r="D20" s="169">
        <v>0</v>
      </c>
      <c r="E20" s="197">
        <f t="shared" si="0"/>
        <v>0</v>
      </c>
      <c r="F20" s="170">
        <v>0</v>
      </c>
      <c r="G20" s="197">
        <f t="shared" si="1"/>
        <v>0</v>
      </c>
      <c r="H20" s="170">
        <v>0</v>
      </c>
      <c r="I20" s="197">
        <f t="shared" si="2"/>
        <v>0</v>
      </c>
      <c r="J20" s="170">
        <f t="shared" si="3"/>
        <v>0</v>
      </c>
      <c r="K20" s="169">
        <v>0</v>
      </c>
      <c r="L20" s="197">
        <f t="shared" si="4"/>
        <v>0</v>
      </c>
      <c r="M20" s="170">
        <f t="shared" si="5"/>
        <v>0</v>
      </c>
      <c r="N20" s="198">
        <v>0</v>
      </c>
    </row>
    <row r="21" spans="1:16">
      <c r="A21" s="162"/>
      <c r="B21" s="154" t="s">
        <v>46</v>
      </c>
      <c r="C21" s="168" t="s">
        <v>47</v>
      </c>
      <c r="D21" s="169">
        <v>445000</v>
      </c>
      <c r="E21" s="197">
        <f t="shared" si="0"/>
        <v>5.4003892785054678E-4</v>
      </c>
      <c r="F21" s="170">
        <v>0</v>
      </c>
      <c r="G21" s="197">
        <f t="shared" si="1"/>
        <v>0</v>
      </c>
      <c r="H21" s="170">
        <v>80000</v>
      </c>
      <c r="I21" s="197">
        <f t="shared" si="2"/>
        <v>8.5394817602006784E-5</v>
      </c>
      <c r="J21" s="170">
        <f t="shared" si="3"/>
        <v>80000</v>
      </c>
      <c r="K21" s="169">
        <v>80000</v>
      </c>
      <c r="L21" s="197">
        <f t="shared" si="4"/>
        <v>8.8331875345801355E-5</v>
      </c>
      <c r="M21" s="170">
        <f t="shared" si="5"/>
        <v>0</v>
      </c>
      <c r="N21" s="198">
        <f t="shared" si="6"/>
        <v>1</v>
      </c>
    </row>
    <row r="22" spans="1:16">
      <c r="A22" s="162"/>
      <c r="B22" s="200"/>
      <c r="C22" s="201" t="s">
        <v>48</v>
      </c>
      <c r="D22" s="202">
        <v>814057252</v>
      </c>
      <c r="E22" s="203">
        <f t="shared" si="0"/>
        <v>0.98791596759335376</v>
      </c>
      <c r="F22" s="204">
        <v>918000000</v>
      </c>
      <c r="G22" s="203">
        <f t="shared" si="1"/>
        <v>0.9107142857142857</v>
      </c>
      <c r="H22" s="204">
        <f>SUM(H15:H21)</f>
        <v>909620000</v>
      </c>
      <c r="I22" s="203">
        <f t="shared" si="2"/>
        <v>0.97096042483921752</v>
      </c>
      <c r="J22" s="204">
        <f t="shared" si="3"/>
        <v>-8380000</v>
      </c>
      <c r="K22" s="202">
        <f>SUM(K15:K21)</f>
        <v>904970326</v>
      </c>
      <c r="L22" s="203">
        <f t="shared" si="4"/>
        <v>0.99922157534851508</v>
      </c>
      <c r="M22" s="170">
        <f t="shared" si="5"/>
        <v>4649674</v>
      </c>
      <c r="N22" s="205">
        <f t="shared" si="6"/>
        <v>0.99488833358985074</v>
      </c>
    </row>
    <row r="23" spans="1:16">
      <c r="A23" s="162"/>
      <c r="B23" s="154" t="s">
        <v>49</v>
      </c>
      <c r="C23" s="168" t="s">
        <v>50</v>
      </c>
      <c r="D23" s="169">
        <v>0</v>
      </c>
      <c r="E23" s="197">
        <f t="shared" si="0"/>
        <v>0</v>
      </c>
      <c r="F23" s="170">
        <v>0</v>
      </c>
      <c r="G23" s="197">
        <f t="shared" si="1"/>
        <v>0</v>
      </c>
      <c r="H23" s="170">
        <v>0</v>
      </c>
      <c r="I23" s="197">
        <f t="shared" si="2"/>
        <v>0</v>
      </c>
      <c r="J23" s="170">
        <f t="shared" si="3"/>
        <v>0</v>
      </c>
      <c r="K23" s="169">
        <v>0</v>
      </c>
      <c r="L23" s="197">
        <f t="shared" si="4"/>
        <v>0</v>
      </c>
      <c r="M23" s="170">
        <f t="shared" si="5"/>
        <v>0</v>
      </c>
      <c r="N23" s="198">
        <v>0</v>
      </c>
    </row>
    <row r="24" spans="1:16">
      <c r="A24" s="162"/>
      <c r="B24" s="154" t="s">
        <v>51</v>
      </c>
      <c r="C24" s="168" t="s">
        <v>52</v>
      </c>
      <c r="D24" s="169">
        <v>9440000</v>
      </c>
      <c r="E24" s="197">
        <f t="shared" si="0"/>
        <v>1.1456106694177893E-2</v>
      </c>
      <c r="F24" s="170">
        <v>90000000</v>
      </c>
      <c r="G24" s="197">
        <f t="shared" si="1"/>
        <v>8.9285714285714288E-2</v>
      </c>
      <c r="H24" s="170">
        <f>21500000+705000</f>
        <v>22205000</v>
      </c>
      <c r="I24" s="197">
        <f t="shared" si="2"/>
        <v>2.3702399060657006E-2</v>
      </c>
      <c r="J24" s="170">
        <f t="shared" si="3"/>
        <v>-67795000</v>
      </c>
      <c r="K24" s="169">
        <v>705000</v>
      </c>
      <c r="L24" s="197">
        <f t="shared" si="4"/>
        <v>7.784246514848744E-4</v>
      </c>
      <c r="M24" s="170">
        <f t="shared" si="5"/>
        <v>21500000</v>
      </c>
      <c r="N24" s="198">
        <f t="shared" si="6"/>
        <v>3.1749605944607073E-2</v>
      </c>
    </row>
    <row r="25" spans="1:16" ht="22.5">
      <c r="A25" s="162"/>
      <c r="B25" s="200"/>
      <c r="C25" s="206" t="s">
        <v>53</v>
      </c>
      <c r="D25" s="202">
        <v>9440000</v>
      </c>
      <c r="E25" s="207">
        <f t="shared" si="0"/>
        <v>1.1456106694177893E-2</v>
      </c>
      <c r="F25" s="204">
        <v>90000000</v>
      </c>
      <c r="G25" s="207">
        <f t="shared" si="1"/>
        <v>8.9285714285714288E-2</v>
      </c>
      <c r="H25" s="204">
        <f>H24+H23</f>
        <v>22205000</v>
      </c>
      <c r="I25" s="207">
        <f t="shared" si="2"/>
        <v>2.3702399060657006E-2</v>
      </c>
      <c r="J25" s="208">
        <f t="shared" si="3"/>
        <v>-67795000</v>
      </c>
      <c r="K25" s="202">
        <v>705000</v>
      </c>
      <c r="L25" s="207">
        <f t="shared" si="4"/>
        <v>7.784246514848744E-4</v>
      </c>
      <c r="M25" s="170">
        <f t="shared" si="5"/>
        <v>21500000</v>
      </c>
      <c r="N25" s="205">
        <f t="shared" si="6"/>
        <v>3.1749605944607073E-2</v>
      </c>
    </row>
    <row r="26" spans="1:16">
      <c r="A26" s="162"/>
      <c r="B26" s="154" t="s">
        <v>49</v>
      </c>
      <c r="C26" s="168" t="s">
        <v>50</v>
      </c>
      <c r="D26" s="169">
        <v>0</v>
      </c>
      <c r="E26" s="197">
        <f t="shared" si="0"/>
        <v>0</v>
      </c>
      <c r="F26" s="170">
        <v>0</v>
      </c>
      <c r="G26" s="197">
        <f t="shared" si="1"/>
        <v>0</v>
      </c>
      <c r="H26" s="170">
        <v>0</v>
      </c>
      <c r="I26" s="197">
        <f t="shared" si="2"/>
        <v>0</v>
      </c>
      <c r="J26" s="170">
        <f t="shared" si="3"/>
        <v>0</v>
      </c>
      <c r="K26" s="169">
        <v>0</v>
      </c>
      <c r="L26" s="197">
        <f t="shared" si="4"/>
        <v>0</v>
      </c>
      <c r="M26" s="170">
        <f t="shared" si="5"/>
        <v>0</v>
      </c>
      <c r="N26" s="198">
        <v>0</v>
      </c>
      <c r="P26" s="174"/>
    </row>
    <row r="27" spans="1:16">
      <c r="A27" s="162"/>
      <c r="B27" s="154" t="s">
        <v>51</v>
      </c>
      <c r="C27" s="168" t="s">
        <v>52</v>
      </c>
      <c r="D27" s="169">
        <v>517420</v>
      </c>
      <c r="E27" s="197">
        <f t="shared" si="0"/>
        <v>6.2792571246838192E-4</v>
      </c>
      <c r="F27" s="170">
        <v>0</v>
      </c>
      <c r="G27" s="197">
        <f t="shared" si="1"/>
        <v>0</v>
      </c>
      <c r="H27" s="175">
        <v>5000000</v>
      </c>
      <c r="I27" s="197">
        <f t="shared" si="2"/>
        <v>5.3371761001254235E-3</v>
      </c>
      <c r="J27" s="170">
        <f t="shared" si="3"/>
        <v>5000000</v>
      </c>
      <c r="K27" s="176">
        <v>0</v>
      </c>
      <c r="L27" s="197">
        <f t="shared" si="4"/>
        <v>0</v>
      </c>
      <c r="M27" s="170">
        <f t="shared" si="5"/>
        <v>5000000</v>
      </c>
      <c r="N27" s="198">
        <f t="shared" si="6"/>
        <v>0</v>
      </c>
    </row>
    <row r="28" spans="1:16">
      <c r="A28" s="162"/>
      <c r="B28" s="200"/>
      <c r="C28" s="206" t="s">
        <v>54</v>
      </c>
      <c r="D28" s="202">
        <v>517420</v>
      </c>
      <c r="E28" s="207">
        <f t="shared" si="0"/>
        <v>6.2792571246838192E-4</v>
      </c>
      <c r="F28" s="204">
        <v>0</v>
      </c>
      <c r="G28" s="207">
        <f t="shared" si="1"/>
        <v>0</v>
      </c>
      <c r="H28" s="204">
        <v>5000000</v>
      </c>
      <c r="I28" s="207">
        <f t="shared" si="2"/>
        <v>5.3371761001254235E-3</v>
      </c>
      <c r="J28" s="208">
        <f t="shared" si="3"/>
        <v>5000000</v>
      </c>
      <c r="K28" s="202">
        <v>0</v>
      </c>
      <c r="L28" s="207">
        <f t="shared" si="4"/>
        <v>0</v>
      </c>
      <c r="M28" s="170">
        <f t="shared" si="5"/>
        <v>5000000</v>
      </c>
      <c r="N28" s="209">
        <f t="shared" si="6"/>
        <v>0</v>
      </c>
    </row>
    <row r="29" spans="1:16">
      <c r="A29" s="162"/>
      <c r="B29" s="161"/>
      <c r="C29" s="177" t="s">
        <v>55</v>
      </c>
      <c r="D29" s="178">
        <v>9957420</v>
      </c>
      <c r="E29" s="197">
        <f t="shared" si="0"/>
        <v>1.2084032406646274E-2</v>
      </c>
      <c r="F29" s="179">
        <v>90000000</v>
      </c>
      <c r="G29" s="197">
        <f t="shared" si="1"/>
        <v>8.9285714285714288E-2</v>
      </c>
      <c r="H29" s="179">
        <f>H25+H28</f>
        <v>27205000</v>
      </c>
      <c r="I29" s="197">
        <f t="shared" si="2"/>
        <v>2.9039575160782431E-2</v>
      </c>
      <c r="J29" s="173">
        <f t="shared" si="3"/>
        <v>-62795000</v>
      </c>
      <c r="K29" s="180">
        <f>K25</f>
        <v>705000</v>
      </c>
      <c r="L29" s="197">
        <f t="shared" si="4"/>
        <v>7.784246514848744E-4</v>
      </c>
      <c r="M29" s="170">
        <f t="shared" si="5"/>
        <v>26500000</v>
      </c>
      <c r="N29" s="198">
        <f t="shared" si="6"/>
        <v>2.5914353979047969E-2</v>
      </c>
      <c r="P29" s="181"/>
    </row>
    <row r="30" spans="1:16">
      <c r="A30" s="162"/>
      <c r="B30" s="200"/>
      <c r="C30" s="201" t="s">
        <v>56</v>
      </c>
      <c r="D30" s="202">
        <v>824014672</v>
      </c>
      <c r="E30" s="207">
        <f t="shared" si="0"/>
        <v>1</v>
      </c>
      <c r="F30" s="204">
        <f>F22+F29</f>
        <v>1008000000</v>
      </c>
      <c r="G30" s="207">
        <f t="shared" si="1"/>
        <v>1</v>
      </c>
      <c r="H30" s="204">
        <f>H22+H29</f>
        <v>936825000</v>
      </c>
      <c r="I30" s="207">
        <f t="shared" si="2"/>
        <v>1</v>
      </c>
      <c r="J30" s="204">
        <f t="shared" si="3"/>
        <v>-71175000</v>
      </c>
      <c r="K30" s="204">
        <f>K22+K29</f>
        <v>905675326</v>
      </c>
      <c r="L30" s="207">
        <f t="shared" si="4"/>
        <v>1</v>
      </c>
      <c r="M30" s="170">
        <f t="shared" si="5"/>
        <v>31149674</v>
      </c>
      <c r="N30" s="205">
        <f t="shared" si="6"/>
        <v>0.96674974088010035</v>
      </c>
    </row>
    <row r="31" spans="1:16" ht="22.5">
      <c r="A31" s="162"/>
      <c r="B31" s="160"/>
      <c r="C31" s="182" t="s">
        <v>57</v>
      </c>
      <c r="D31" s="176">
        <v>491530</v>
      </c>
      <c r="E31" s="175"/>
      <c r="F31" s="175"/>
      <c r="G31" s="175"/>
      <c r="H31" s="175"/>
      <c r="I31" s="175"/>
      <c r="J31" s="175"/>
      <c r="K31" s="183">
        <v>13858166</v>
      </c>
      <c r="L31" s="175"/>
      <c r="M31" s="170">
        <f t="shared" si="5"/>
        <v>-13858166</v>
      </c>
      <c r="N31" s="184"/>
    </row>
    <row r="32" spans="1:16" ht="22.5">
      <c r="A32" s="162"/>
      <c r="B32" s="160"/>
      <c r="C32" s="182" t="s">
        <v>58</v>
      </c>
      <c r="D32" s="176">
        <v>0</v>
      </c>
      <c r="E32" s="175"/>
      <c r="F32" s="175">
        <v>0</v>
      </c>
      <c r="G32" s="175"/>
      <c r="H32" s="175"/>
      <c r="I32" s="175"/>
      <c r="J32" s="175"/>
      <c r="K32" s="176">
        <v>0</v>
      </c>
      <c r="L32" s="175"/>
      <c r="M32" s="170">
        <f t="shared" si="5"/>
        <v>0</v>
      </c>
      <c r="N32" s="184"/>
    </row>
    <row r="33" spans="1:14" ht="12" thickBot="1">
      <c r="A33" s="162"/>
      <c r="B33" s="161"/>
      <c r="C33" s="177" t="s">
        <v>59</v>
      </c>
      <c r="D33" s="178">
        <v>824506202</v>
      </c>
      <c r="E33" s="179"/>
      <c r="F33" s="179"/>
      <c r="G33" s="179"/>
      <c r="H33" s="178">
        <f t="shared" ref="H33" si="7">H30+H31+H32</f>
        <v>936825000</v>
      </c>
      <c r="I33" s="178"/>
      <c r="J33" s="178"/>
      <c r="K33" s="178">
        <f>K30+K31</f>
        <v>919533492</v>
      </c>
      <c r="L33" s="179"/>
      <c r="M33" s="170">
        <f t="shared" si="5"/>
        <v>17291508</v>
      </c>
      <c r="N33" s="185"/>
    </row>
    <row r="34" spans="1:14" ht="17.25" customHeight="1" thickTop="1">
      <c r="A34" s="162"/>
      <c r="B34" s="353" t="s">
        <v>60</v>
      </c>
      <c r="C34" s="353"/>
      <c r="D34" s="41"/>
      <c r="E34" s="66"/>
      <c r="F34" s="41"/>
      <c r="G34" s="66"/>
      <c r="H34" s="41"/>
      <c r="I34" s="66"/>
      <c r="J34" s="67"/>
      <c r="K34" s="41"/>
      <c r="L34" s="66"/>
      <c r="M34" s="170">
        <f t="shared" si="5"/>
        <v>0</v>
      </c>
      <c r="N34" s="155"/>
    </row>
    <row r="35" spans="1:14">
      <c r="A35" s="162"/>
      <c r="B35" s="156" t="s">
        <v>61</v>
      </c>
      <c r="C35" s="157" t="s">
        <v>33</v>
      </c>
      <c r="D35" s="30"/>
      <c r="E35" s="31"/>
      <c r="F35" s="30"/>
      <c r="G35" s="31"/>
      <c r="H35" s="30"/>
      <c r="I35" s="31"/>
      <c r="J35" s="63"/>
      <c r="K35" s="62"/>
      <c r="L35" s="158"/>
      <c r="M35" s="170">
        <f t="shared" si="5"/>
        <v>0</v>
      </c>
      <c r="N35" s="34"/>
    </row>
    <row r="36" spans="1:14">
      <c r="A36" s="162"/>
      <c r="B36" s="154"/>
      <c r="C36" s="186" t="s">
        <v>62</v>
      </c>
      <c r="D36" s="178">
        <v>814057252</v>
      </c>
      <c r="E36" s="197">
        <f>D36/$D$58</f>
        <v>0.98791596759335376</v>
      </c>
      <c r="F36" s="179">
        <f>SUM(F37:F43)</f>
        <v>918000000</v>
      </c>
      <c r="G36" s="197">
        <f>F36/$F$58</f>
        <v>0.9107142857142857</v>
      </c>
      <c r="H36" s="179">
        <f>SUM(H37:H43)</f>
        <v>909620000</v>
      </c>
      <c r="I36" s="197">
        <f>H36/$H$58</f>
        <v>0.97096042483921752</v>
      </c>
      <c r="J36" s="179">
        <f>H36-F36</f>
        <v>-8380000</v>
      </c>
      <c r="K36" s="178">
        <f>K38+K39+K40+K41+K42+K43</f>
        <v>904970326</v>
      </c>
      <c r="L36" s="197">
        <f>K36/$K$58</f>
        <v>0.99922157534851508</v>
      </c>
      <c r="M36" s="170">
        <f t="shared" si="5"/>
        <v>4649674</v>
      </c>
      <c r="N36" s="198">
        <f>K36/H36</f>
        <v>0.99488833358985074</v>
      </c>
    </row>
    <row r="37" spans="1:14">
      <c r="A37" s="162"/>
      <c r="B37" s="160" t="s">
        <v>63</v>
      </c>
      <c r="C37" s="182" t="s">
        <v>64</v>
      </c>
      <c r="D37" s="169"/>
      <c r="E37" s="197">
        <f t="shared" ref="E37:E58" si="8">D37/$D$58</f>
        <v>0</v>
      </c>
      <c r="F37" s="170"/>
      <c r="G37" s="197">
        <f t="shared" ref="G37:G58" si="9">F37/$F$58</f>
        <v>0</v>
      </c>
      <c r="H37" s="170"/>
      <c r="I37" s="197">
        <f t="shared" ref="I37:I58" si="10">H37/$H$58</f>
        <v>0</v>
      </c>
      <c r="J37" s="187">
        <f t="shared" ref="J37:J57" si="11">H37-F37</f>
        <v>0</v>
      </c>
      <c r="K37" s="169"/>
      <c r="L37" s="197">
        <f t="shared" ref="L37:L58" si="12">K37/$K$58</f>
        <v>0</v>
      </c>
      <c r="M37" s="170">
        <f t="shared" si="5"/>
        <v>0</v>
      </c>
      <c r="N37" s="198"/>
    </row>
    <row r="38" spans="1:14" ht="21" customHeight="1">
      <c r="A38" s="162"/>
      <c r="B38" s="154" t="s">
        <v>187</v>
      </c>
      <c r="C38" s="188" t="s">
        <v>188</v>
      </c>
      <c r="D38" s="169">
        <v>20492709</v>
      </c>
      <c r="E38" s="197">
        <f t="shared" si="8"/>
        <v>2.4869349656434274E-2</v>
      </c>
      <c r="F38" s="170">
        <v>0</v>
      </c>
      <c r="G38" s="197">
        <f t="shared" si="9"/>
        <v>0</v>
      </c>
      <c r="H38" s="170">
        <v>0</v>
      </c>
      <c r="I38" s="197">
        <f t="shared" si="10"/>
        <v>0</v>
      </c>
      <c r="J38" s="187">
        <f t="shared" si="11"/>
        <v>0</v>
      </c>
      <c r="K38" s="169">
        <v>0</v>
      </c>
      <c r="L38" s="197">
        <f t="shared" si="12"/>
        <v>0</v>
      </c>
      <c r="M38" s="170">
        <f t="shared" si="5"/>
        <v>0</v>
      </c>
      <c r="N38" s="198"/>
    </row>
    <row r="39" spans="1:14">
      <c r="A39" s="162"/>
      <c r="B39" s="154" t="s">
        <v>189</v>
      </c>
      <c r="C39" s="188" t="s">
        <v>190</v>
      </c>
      <c r="D39" s="169">
        <v>135130846</v>
      </c>
      <c r="E39" s="197">
        <f t="shared" si="8"/>
        <v>0.16399082515365698</v>
      </c>
      <c r="F39" s="170">
        <v>136300000</v>
      </c>
      <c r="G39" s="197">
        <f t="shared" si="9"/>
        <v>0.13521825396825396</v>
      </c>
      <c r="H39" s="170">
        <v>150777445</v>
      </c>
      <c r="I39" s="197">
        <f t="shared" si="10"/>
        <v>0.16094515517839511</v>
      </c>
      <c r="J39" s="187">
        <f t="shared" si="11"/>
        <v>14477445</v>
      </c>
      <c r="K39" s="169">
        <v>147342888</v>
      </c>
      <c r="L39" s="197">
        <f t="shared" si="12"/>
        <v>0.16268842019882962</v>
      </c>
      <c r="M39" s="170">
        <f t="shared" si="5"/>
        <v>3434557</v>
      </c>
      <c r="N39" s="198">
        <f t="shared" ref="N39:N58" si="13">K39/H39</f>
        <v>0.97722101604785783</v>
      </c>
    </row>
    <row r="40" spans="1:14" ht="21.75" customHeight="1">
      <c r="A40" s="162"/>
      <c r="B40" s="154" t="s">
        <v>191</v>
      </c>
      <c r="C40" s="188" t="s">
        <v>192</v>
      </c>
      <c r="D40" s="169">
        <v>74049400</v>
      </c>
      <c r="E40" s="197">
        <f t="shared" si="8"/>
        <v>8.9864176593205128E-2</v>
      </c>
      <c r="F40" s="170">
        <v>101420000</v>
      </c>
      <c r="G40" s="197">
        <f t="shared" si="9"/>
        <v>0.10061507936507937</v>
      </c>
      <c r="H40" s="170">
        <v>97870000</v>
      </c>
      <c r="I40" s="197">
        <f t="shared" si="10"/>
        <v>0.10446988498385504</v>
      </c>
      <c r="J40" s="187">
        <f t="shared" si="11"/>
        <v>-3550000</v>
      </c>
      <c r="K40" s="169">
        <v>96738523</v>
      </c>
      <c r="L40" s="197">
        <f t="shared" si="12"/>
        <v>0.10681368943466171</v>
      </c>
      <c r="M40" s="170">
        <f t="shared" si="5"/>
        <v>1131477</v>
      </c>
      <c r="N40" s="198">
        <f t="shared" si="13"/>
        <v>0.98843898027996324</v>
      </c>
    </row>
    <row r="41" spans="1:14">
      <c r="A41" s="162"/>
      <c r="B41" s="154" t="s">
        <v>193</v>
      </c>
      <c r="C41" s="188" t="s">
        <v>194</v>
      </c>
      <c r="D41" s="169">
        <v>180701040</v>
      </c>
      <c r="E41" s="197">
        <f t="shared" si="8"/>
        <v>0.21929347393950285</v>
      </c>
      <c r="F41" s="170">
        <v>250000000</v>
      </c>
      <c r="G41" s="197">
        <f t="shared" si="9"/>
        <v>0.24801587301587302</v>
      </c>
      <c r="H41" s="170">
        <v>202692555</v>
      </c>
      <c r="I41" s="197">
        <f t="shared" si="10"/>
        <v>0.21636117204387159</v>
      </c>
      <c r="J41" s="187">
        <f t="shared" si="11"/>
        <v>-47307445</v>
      </c>
      <c r="K41" s="169">
        <v>202692555</v>
      </c>
      <c r="L41" s="197">
        <f t="shared" si="12"/>
        <v>0.22380266877227481</v>
      </c>
      <c r="M41" s="170">
        <f t="shared" si="5"/>
        <v>0</v>
      </c>
      <c r="N41" s="198">
        <f t="shared" si="13"/>
        <v>1</v>
      </c>
    </row>
    <row r="42" spans="1:14" ht="16.5" customHeight="1">
      <c r="A42" s="162"/>
      <c r="B42" s="154" t="s">
        <v>195</v>
      </c>
      <c r="C42" s="188" t="s">
        <v>196</v>
      </c>
      <c r="D42" s="169">
        <v>146838790</v>
      </c>
      <c r="E42" s="197">
        <f t="shared" si="8"/>
        <v>0.17819924206398111</v>
      </c>
      <c r="F42" s="170">
        <v>150280000</v>
      </c>
      <c r="G42" s="197">
        <f t="shared" si="9"/>
        <v>0.14908730158730157</v>
      </c>
      <c r="H42" s="170">
        <v>160280000</v>
      </c>
      <c r="I42" s="197">
        <f t="shared" si="10"/>
        <v>0.17108851706562059</v>
      </c>
      <c r="J42" s="187">
        <f t="shared" si="11"/>
        <v>10000000</v>
      </c>
      <c r="K42" s="169">
        <v>160280000</v>
      </c>
      <c r="L42" s="197">
        <f t="shared" si="12"/>
        <v>0.176972912255313</v>
      </c>
      <c r="M42" s="170">
        <f t="shared" si="5"/>
        <v>0</v>
      </c>
      <c r="N42" s="198">
        <f t="shared" si="13"/>
        <v>1</v>
      </c>
    </row>
    <row r="43" spans="1:14" ht="16.5" customHeight="1">
      <c r="A43" s="162"/>
      <c r="B43" s="154" t="s">
        <v>197</v>
      </c>
      <c r="C43" s="188" t="s">
        <v>198</v>
      </c>
      <c r="D43" s="169">
        <v>256844467</v>
      </c>
      <c r="E43" s="197">
        <f t="shared" si="8"/>
        <v>0.31169890018657337</v>
      </c>
      <c r="F43" s="170">
        <v>280000000</v>
      </c>
      <c r="G43" s="197">
        <f t="shared" si="9"/>
        <v>0.27777777777777779</v>
      </c>
      <c r="H43" s="170">
        <v>298000000</v>
      </c>
      <c r="I43" s="197">
        <f t="shared" si="10"/>
        <v>0.31809569556747525</v>
      </c>
      <c r="J43" s="187">
        <f t="shared" si="11"/>
        <v>18000000</v>
      </c>
      <c r="K43" s="169">
        <v>297916360</v>
      </c>
      <c r="L43" s="197">
        <f t="shared" si="12"/>
        <v>0.32894388468743602</v>
      </c>
      <c r="M43" s="170">
        <f t="shared" si="5"/>
        <v>83640</v>
      </c>
      <c r="N43" s="198">
        <f t="shared" si="13"/>
        <v>0.99971932885906045</v>
      </c>
    </row>
    <row r="44" spans="1:14">
      <c r="A44" s="162"/>
      <c r="B44" s="210"/>
      <c r="C44" s="206" t="s">
        <v>77</v>
      </c>
      <c r="D44" s="202">
        <v>9957420</v>
      </c>
      <c r="E44" s="207">
        <f t="shared" si="8"/>
        <v>1.2084032406646274E-2</v>
      </c>
      <c r="F44" s="204">
        <v>90000000</v>
      </c>
      <c r="G44" s="207">
        <f t="shared" si="9"/>
        <v>8.9285714285714288E-2</v>
      </c>
      <c r="H44" s="204">
        <f>H51+H57</f>
        <v>27205000</v>
      </c>
      <c r="I44" s="207">
        <f t="shared" si="10"/>
        <v>2.9039575160782431E-2</v>
      </c>
      <c r="J44" s="204">
        <f t="shared" si="11"/>
        <v>-62795000</v>
      </c>
      <c r="K44" s="204">
        <f>K51+K57</f>
        <v>705000</v>
      </c>
      <c r="L44" s="207">
        <f t="shared" si="12"/>
        <v>7.784246514848744E-4</v>
      </c>
      <c r="M44" s="170">
        <f t="shared" si="5"/>
        <v>26500000</v>
      </c>
      <c r="N44" s="209">
        <f t="shared" si="13"/>
        <v>2.5914353979047969E-2</v>
      </c>
    </row>
    <row r="45" spans="1:14">
      <c r="A45" s="162"/>
      <c r="B45" s="160" t="s">
        <v>63</v>
      </c>
      <c r="C45" s="182" t="s">
        <v>64</v>
      </c>
      <c r="D45" s="169"/>
      <c r="E45" s="197">
        <f t="shared" si="8"/>
        <v>0</v>
      </c>
      <c r="F45" s="170"/>
      <c r="G45" s="197">
        <f t="shared" si="9"/>
        <v>0</v>
      </c>
      <c r="H45" s="170"/>
      <c r="I45" s="197">
        <f t="shared" si="10"/>
        <v>0</v>
      </c>
      <c r="J45" s="187">
        <f t="shared" si="11"/>
        <v>0</v>
      </c>
      <c r="K45" s="169"/>
      <c r="L45" s="197">
        <f t="shared" si="12"/>
        <v>0</v>
      </c>
      <c r="M45" s="170">
        <f t="shared" si="5"/>
        <v>0</v>
      </c>
      <c r="N45" s="198"/>
    </row>
    <row r="46" spans="1:14">
      <c r="A46" s="162"/>
      <c r="B46" s="154" t="s">
        <v>199</v>
      </c>
      <c r="C46" s="188" t="s">
        <v>200</v>
      </c>
      <c r="D46" s="169">
        <v>0</v>
      </c>
      <c r="E46" s="197">
        <f t="shared" si="8"/>
        <v>0</v>
      </c>
      <c r="F46" s="170">
        <v>4000000</v>
      </c>
      <c r="G46" s="197">
        <f t="shared" si="9"/>
        <v>3.968253968253968E-3</v>
      </c>
      <c r="H46" s="170">
        <v>4000000</v>
      </c>
      <c r="I46" s="197">
        <f t="shared" si="10"/>
        <v>4.2697408801003391E-3</v>
      </c>
      <c r="J46" s="187">
        <f t="shared" si="11"/>
        <v>0</v>
      </c>
      <c r="K46" s="169">
        <v>0</v>
      </c>
      <c r="L46" s="197">
        <f t="shared" si="12"/>
        <v>0</v>
      </c>
      <c r="M46" s="170">
        <f t="shared" si="5"/>
        <v>4000000</v>
      </c>
      <c r="N46" s="198">
        <f t="shared" si="13"/>
        <v>0</v>
      </c>
    </row>
    <row r="47" spans="1:14">
      <c r="A47" s="162"/>
      <c r="B47" s="154" t="s">
        <v>201</v>
      </c>
      <c r="C47" s="188" t="s">
        <v>202</v>
      </c>
      <c r="D47" s="169">
        <v>9440000</v>
      </c>
      <c r="E47" s="197">
        <f t="shared" si="8"/>
        <v>1.1456106694177893E-2</v>
      </c>
      <c r="F47" s="170">
        <v>80090000</v>
      </c>
      <c r="G47" s="197">
        <f t="shared" si="9"/>
        <v>7.9454365079365083E-2</v>
      </c>
      <c r="H47" s="170">
        <v>17500000</v>
      </c>
      <c r="I47" s="197">
        <f t="shared" si="10"/>
        <v>1.8680116350438983E-2</v>
      </c>
      <c r="J47" s="187">
        <f t="shared" si="11"/>
        <v>-62590000</v>
      </c>
      <c r="K47" s="169">
        <v>0</v>
      </c>
      <c r="L47" s="197">
        <f t="shared" si="12"/>
        <v>0</v>
      </c>
      <c r="M47" s="170">
        <f t="shared" si="5"/>
        <v>17500000</v>
      </c>
      <c r="N47" s="198">
        <f t="shared" si="13"/>
        <v>0</v>
      </c>
    </row>
    <row r="48" spans="1:14">
      <c r="A48" s="162"/>
      <c r="B48" s="154" t="s">
        <v>203</v>
      </c>
      <c r="C48" s="188" t="s">
        <v>204</v>
      </c>
      <c r="D48" s="169">
        <v>0</v>
      </c>
      <c r="E48" s="197">
        <f t="shared" si="8"/>
        <v>0</v>
      </c>
      <c r="F48" s="170">
        <v>0</v>
      </c>
      <c r="G48" s="197">
        <f t="shared" si="9"/>
        <v>0</v>
      </c>
      <c r="H48" s="170">
        <v>0</v>
      </c>
      <c r="I48" s="197">
        <f t="shared" si="10"/>
        <v>0</v>
      </c>
      <c r="J48" s="187">
        <f t="shared" si="11"/>
        <v>0</v>
      </c>
      <c r="K48" s="169">
        <v>0</v>
      </c>
      <c r="L48" s="197">
        <f t="shared" si="12"/>
        <v>0</v>
      </c>
      <c r="M48" s="170">
        <f t="shared" si="5"/>
        <v>0</v>
      </c>
      <c r="N48" s="198"/>
    </row>
    <row r="49" spans="1:14">
      <c r="A49" s="162"/>
      <c r="B49" s="154" t="s">
        <v>205</v>
      </c>
      <c r="C49" s="188" t="s">
        <v>206</v>
      </c>
      <c r="D49" s="169">
        <v>0</v>
      </c>
      <c r="E49" s="197">
        <f t="shared" si="8"/>
        <v>0</v>
      </c>
      <c r="F49" s="170">
        <v>5910000</v>
      </c>
      <c r="G49" s="197">
        <f t="shared" si="9"/>
        <v>5.8630952380952384E-3</v>
      </c>
      <c r="H49" s="170">
        <v>0</v>
      </c>
      <c r="I49" s="197">
        <f t="shared" si="10"/>
        <v>0</v>
      </c>
      <c r="J49" s="187">
        <f t="shared" si="11"/>
        <v>-5910000</v>
      </c>
      <c r="K49" s="169">
        <v>0</v>
      </c>
      <c r="L49" s="197">
        <f t="shared" si="12"/>
        <v>0</v>
      </c>
      <c r="M49" s="170">
        <f t="shared" si="5"/>
        <v>0</v>
      </c>
      <c r="N49" s="198"/>
    </row>
    <row r="50" spans="1:14">
      <c r="A50" s="162"/>
      <c r="B50" s="154" t="s">
        <v>207</v>
      </c>
      <c r="C50" s="188" t="s">
        <v>208</v>
      </c>
      <c r="D50" s="169"/>
      <c r="E50" s="197">
        <f t="shared" si="8"/>
        <v>0</v>
      </c>
      <c r="F50" s="170"/>
      <c r="G50" s="197">
        <f t="shared" si="9"/>
        <v>0</v>
      </c>
      <c r="H50" s="170">
        <v>705000</v>
      </c>
      <c r="I50" s="197">
        <f t="shared" si="10"/>
        <v>7.5254183011768479E-4</v>
      </c>
      <c r="J50" s="187">
        <f t="shared" si="11"/>
        <v>705000</v>
      </c>
      <c r="K50" s="170">
        <v>705000</v>
      </c>
      <c r="L50" s="197">
        <f t="shared" si="12"/>
        <v>7.784246514848744E-4</v>
      </c>
      <c r="M50" s="170">
        <f t="shared" si="5"/>
        <v>0</v>
      </c>
      <c r="N50" s="198">
        <f t="shared" si="13"/>
        <v>1</v>
      </c>
    </row>
    <row r="51" spans="1:14" ht="22.5">
      <c r="A51" s="162"/>
      <c r="B51" s="210"/>
      <c r="C51" s="206" t="s">
        <v>53</v>
      </c>
      <c r="D51" s="202">
        <v>9440000</v>
      </c>
      <c r="E51" s="207">
        <f t="shared" si="8"/>
        <v>1.1456106694177893E-2</v>
      </c>
      <c r="F51" s="204">
        <v>90000000</v>
      </c>
      <c r="G51" s="207">
        <f t="shared" si="9"/>
        <v>8.9285714285714288E-2</v>
      </c>
      <c r="H51" s="204">
        <f>SUM(H46:H50)</f>
        <v>22205000</v>
      </c>
      <c r="I51" s="207">
        <f t="shared" si="10"/>
        <v>2.3702399060657006E-2</v>
      </c>
      <c r="J51" s="204">
        <f t="shared" si="11"/>
        <v>-67795000</v>
      </c>
      <c r="K51" s="204">
        <f>K50</f>
        <v>705000</v>
      </c>
      <c r="L51" s="207">
        <f t="shared" si="12"/>
        <v>7.784246514848744E-4</v>
      </c>
      <c r="M51" s="170">
        <f t="shared" si="5"/>
        <v>21500000</v>
      </c>
      <c r="N51" s="209">
        <f t="shared" si="13"/>
        <v>3.1749605944607073E-2</v>
      </c>
    </row>
    <row r="52" spans="1:14">
      <c r="A52" s="162"/>
      <c r="B52" s="160" t="s">
        <v>63</v>
      </c>
      <c r="C52" s="182" t="s">
        <v>64</v>
      </c>
      <c r="D52" s="169"/>
      <c r="E52" s="197">
        <f t="shared" si="8"/>
        <v>0</v>
      </c>
      <c r="F52" s="170"/>
      <c r="G52" s="197">
        <f t="shared" si="9"/>
        <v>0</v>
      </c>
      <c r="H52" s="170"/>
      <c r="I52" s="197">
        <f t="shared" si="10"/>
        <v>0</v>
      </c>
      <c r="J52" s="187">
        <f t="shared" si="11"/>
        <v>0</v>
      </c>
      <c r="K52" s="169"/>
      <c r="L52" s="197">
        <f t="shared" si="12"/>
        <v>0</v>
      </c>
      <c r="M52" s="170">
        <f t="shared" si="5"/>
        <v>0</v>
      </c>
      <c r="N52" s="198"/>
    </row>
    <row r="53" spans="1:14">
      <c r="A53" s="162"/>
      <c r="B53" s="154" t="s">
        <v>209</v>
      </c>
      <c r="C53" s="188" t="s">
        <v>210</v>
      </c>
      <c r="D53" s="169">
        <v>517420</v>
      </c>
      <c r="E53" s="197">
        <f t="shared" si="8"/>
        <v>6.2792571246838192E-4</v>
      </c>
      <c r="F53" s="170">
        <v>0</v>
      </c>
      <c r="G53" s="197">
        <f t="shared" si="9"/>
        <v>0</v>
      </c>
      <c r="H53" s="170">
        <v>0</v>
      </c>
      <c r="I53" s="197">
        <f t="shared" si="10"/>
        <v>0</v>
      </c>
      <c r="J53" s="187">
        <f t="shared" si="11"/>
        <v>0</v>
      </c>
      <c r="K53" s="169">
        <v>0</v>
      </c>
      <c r="L53" s="197">
        <f t="shared" si="12"/>
        <v>0</v>
      </c>
      <c r="M53" s="170">
        <f t="shared" si="5"/>
        <v>0</v>
      </c>
      <c r="N53" s="198"/>
    </row>
    <row r="54" spans="1:14">
      <c r="A54" s="162"/>
      <c r="B54" s="159" t="s">
        <v>211</v>
      </c>
      <c r="C54" s="188" t="s">
        <v>212</v>
      </c>
      <c r="D54" s="169"/>
      <c r="E54" s="197">
        <f t="shared" si="8"/>
        <v>0</v>
      </c>
      <c r="F54" s="170"/>
      <c r="G54" s="197">
        <f t="shared" si="9"/>
        <v>0</v>
      </c>
      <c r="H54" s="170">
        <v>1000000</v>
      </c>
      <c r="I54" s="197">
        <f t="shared" si="10"/>
        <v>1.0674352200250848E-3</v>
      </c>
      <c r="J54" s="187">
        <f t="shared" si="11"/>
        <v>1000000</v>
      </c>
      <c r="K54" s="169">
        <v>0</v>
      </c>
      <c r="L54" s="197">
        <f t="shared" si="12"/>
        <v>0</v>
      </c>
      <c r="M54" s="170">
        <f t="shared" si="5"/>
        <v>1000000</v>
      </c>
      <c r="N54" s="198">
        <f t="shared" si="13"/>
        <v>0</v>
      </c>
    </row>
    <row r="55" spans="1:14">
      <c r="A55" s="162"/>
      <c r="B55" s="159" t="s">
        <v>213</v>
      </c>
      <c r="C55" s="188" t="s">
        <v>214</v>
      </c>
      <c r="D55" s="169"/>
      <c r="E55" s="197">
        <f t="shared" si="8"/>
        <v>0</v>
      </c>
      <c r="F55" s="170"/>
      <c r="G55" s="197">
        <f t="shared" si="9"/>
        <v>0</v>
      </c>
      <c r="H55" s="170">
        <v>1000000</v>
      </c>
      <c r="I55" s="197">
        <f t="shared" si="10"/>
        <v>1.0674352200250848E-3</v>
      </c>
      <c r="J55" s="187">
        <f t="shared" si="11"/>
        <v>1000000</v>
      </c>
      <c r="K55" s="169">
        <v>0</v>
      </c>
      <c r="L55" s="197">
        <f t="shared" si="12"/>
        <v>0</v>
      </c>
      <c r="M55" s="170">
        <f t="shared" si="5"/>
        <v>1000000</v>
      </c>
      <c r="N55" s="198">
        <f t="shared" si="13"/>
        <v>0</v>
      </c>
    </row>
    <row r="56" spans="1:14">
      <c r="A56" s="162"/>
      <c r="B56" s="154" t="s">
        <v>207</v>
      </c>
      <c r="C56" s="188" t="s">
        <v>208</v>
      </c>
      <c r="D56" s="169"/>
      <c r="E56" s="197">
        <f t="shared" si="8"/>
        <v>0</v>
      </c>
      <c r="F56" s="170"/>
      <c r="G56" s="197">
        <f t="shared" si="9"/>
        <v>0</v>
      </c>
      <c r="H56" s="170">
        <v>3000000</v>
      </c>
      <c r="I56" s="197">
        <f t="shared" si="10"/>
        <v>3.2023056600752543E-3</v>
      </c>
      <c r="J56" s="187">
        <f t="shared" si="11"/>
        <v>3000000</v>
      </c>
      <c r="K56" s="169">
        <v>0</v>
      </c>
      <c r="L56" s="197">
        <f t="shared" si="12"/>
        <v>0</v>
      </c>
      <c r="M56" s="170">
        <f t="shared" si="5"/>
        <v>3000000</v>
      </c>
      <c r="N56" s="198">
        <f t="shared" si="13"/>
        <v>0</v>
      </c>
    </row>
    <row r="57" spans="1:14">
      <c r="A57" s="162"/>
      <c r="B57" s="154"/>
      <c r="C57" s="188" t="s">
        <v>54</v>
      </c>
      <c r="D57" s="169">
        <v>517420</v>
      </c>
      <c r="E57" s="197">
        <f t="shared" si="8"/>
        <v>6.2792571246838192E-4</v>
      </c>
      <c r="F57" s="170">
        <v>0</v>
      </c>
      <c r="G57" s="197">
        <f t="shared" si="9"/>
        <v>0</v>
      </c>
      <c r="H57" s="170">
        <f>H53+H54+H55+H56</f>
        <v>5000000</v>
      </c>
      <c r="I57" s="197">
        <f t="shared" si="10"/>
        <v>5.3371761001254235E-3</v>
      </c>
      <c r="J57" s="189">
        <f t="shared" si="11"/>
        <v>5000000</v>
      </c>
      <c r="K57" s="169">
        <v>0</v>
      </c>
      <c r="L57" s="197">
        <f t="shared" si="12"/>
        <v>0</v>
      </c>
      <c r="M57" s="170">
        <f t="shared" si="5"/>
        <v>5000000</v>
      </c>
      <c r="N57" s="198">
        <f t="shared" si="13"/>
        <v>0</v>
      </c>
    </row>
    <row r="58" spans="1:14" s="323" customFormat="1">
      <c r="A58" s="320"/>
      <c r="B58" s="160"/>
      <c r="C58" s="182" t="s">
        <v>316</v>
      </c>
      <c r="D58" s="176">
        <f>D36+D44</f>
        <v>824014672</v>
      </c>
      <c r="E58" s="321">
        <f t="shared" si="8"/>
        <v>1</v>
      </c>
      <c r="F58" s="176">
        <f t="shared" ref="F58:K58" si="14">F36+F44</f>
        <v>1008000000</v>
      </c>
      <c r="G58" s="321">
        <f t="shared" si="9"/>
        <v>1</v>
      </c>
      <c r="H58" s="176">
        <f t="shared" si="14"/>
        <v>936825000</v>
      </c>
      <c r="I58" s="321">
        <f t="shared" si="10"/>
        <v>1</v>
      </c>
      <c r="J58" s="176">
        <f t="shared" si="14"/>
        <v>-71175000</v>
      </c>
      <c r="K58" s="176">
        <f t="shared" si="14"/>
        <v>905675326</v>
      </c>
      <c r="L58" s="321">
        <f t="shared" si="12"/>
        <v>1</v>
      </c>
      <c r="M58" s="170">
        <f t="shared" si="5"/>
        <v>31149674</v>
      </c>
      <c r="N58" s="322">
        <f t="shared" si="13"/>
        <v>0.96674974088010035</v>
      </c>
    </row>
    <row r="59" spans="1:14">
      <c r="A59" s="162"/>
      <c r="B59" s="154"/>
      <c r="C59" s="190" t="s">
        <v>343</v>
      </c>
      <c r="D59" s="191">
        <v>491530</v>
      </c>
      <c r="E59" s="187"/>
      <c r="F59" s="187"/>
      <c r="G59" s="187"/>
      <c r="H59" s="187"/>
      <c r="I59" s="187"/>
      <c r="J59" s="187"/>
      <c r="K59" s="193">
        <f>SUM(K61:K62)</f>
        <v>13858166</v>
      </c>
      <c r="L59" s="187"/>
      <c r="M59" s="170">
        <f t="shared" si="5"/>
        <v>-13858166</v>
      </c>
      <c r="N59" s="192"/>
    </row>
    <row r="60" spans="1:14">
      <c r="A60" s="162"/>
      <c r="B60" s="160" t="s">
        <v>63</v>
      </c>
      <c r="C60" s="182" t="s">
        <v>64</v>
      </c>
      <c r="D60" s="169"/>
      <c r="E60" s="170"/>
      <c r="F60" s="170"/>
      <c r="G60" s="170"/>
      <c r="H60" s="170"/>
      <c r="I60" s="170"/>
      <c r="J60" s="170"/>
      <c r="K60" s="199"/>
      <c r="L60" s="170"/>
      <c r="M60" s="170">
        <f t="shared" si="5"/>
        <v>0</v>
      </c>
      <c r="N60" s="171"/>
    </row>
    <row r="61" spans="1:14">
      <c r="A61" s="162"/>
      <c r="B61" s="154" t="s">
        <v>191</v>
      </c>
      <c r="C61" s="188" t="s">
        <v>192</v>
      </c>
      <c r="D61" s="169">
        <v>491530</v>
      </c>
      <c r="E61" s="170"/>
      <c r="F61" s="170"/>
      <c r="G61" s="170"/>
      <c r="H61" s="170"/>
      <c r="I61" s="170"/>
      <c r="J61" s="170"/>
      <c r="K61" s="170">
        <v>199266</v>
      </c>
      <c r="L61" s="170"/>
      <c r="M61" s="170">
        <f t="shared" si="5"/>
        <v>-199266</v>
      </c>
      <c r="N61" s="171"/>
    </row>
    <row r="62" spans="1:14">
      <c r="A62" s="162"/>
      <c r="B62" s="154" t="s">
        <v>197</v>
      </c>
      <c r="C62" s="188" t="s">
        <v>198</v>
      </c>
      <c r="D62" s="169"/>
      <c r="E62" s="170"/>
      <c r="F62" s="170"/>
      <c r="G62" s="170"/>
      <c r="H62" s="170"/>
      <c r="I62" s="170"/>
      <c r="J62" s="170"/>
      <c r="K62" s="170">
        <v>13658900</v>
      </c>
      <c r="L62" s="170"/>
      <c r="M62" s="170">
        <f t="shared" si="5"/>
        <v>-13658900</v>
      </c>
      <c r="N62" s="171"/>
    </row>
    <row r="63" spans="1:14">
      <c r="A63" s="162"/>
      <c r="B63" s="154" t="s">
        <v>63</v>
      </c>
      <c r="C63" s="188" t="s">
        <v>64</v>
      </c>
      <c r="D63" s="169"/>
      <c r="E63" s="170"/>
      <c r="F63" s="170"/>
      <c r="G63" s="170"/>
      <c r="H63" s="170"/>
      <c r="I63" s="170"/>
      <c r="J63" s="170"/>
      <c r="K63" s="169"/>
      <c r="L63" s="170"/>
      <c r="M63" s="170">
        <f t="shared" si="5"/>
        <v>0</v>
      </c>
      <c r="N63" s="171"/>
    </row>
    <row r="64" spans="1:14" ht="17.25" customHeight="1" thickBot="1">
      <c r="A64" s="162"/>
      <c r="B64" s="154"/>
      <c r="C64" s="194" t="s">
        <v>59</v>
      </c>
      <c r="D64" s="195">
        <v>824506202</v>
      </c>
      <c r="E64" s="196"/>
      <c r="F64" s="196">
        <f>F36+F44</f>
        <v>1008000000</v>
      </c>
      <c r="G64" s="196"/>
      <c r="H64" s="196">
        <f>H36+H44</f>
        <v>936825000</v>
      </c>
      <c r="I64" s="196"/>
      <c r="J64" s="196">
        <f>J36+J44</f>
        <v>-71175000</v>
      </c>
      <c r="K64" s="195">
        <f>K58+K59</f>
        <v>919533492</v>
      </c>
      <c r="L64" s="196"/>
      <c r="M64" s="170">
        <f t="shared" si="5"/>
        <v>17291508</v>
      </c>
      <c r="N64" s="171"/>
    </row>
    <row r="65" spans="1:14" ht="12" thickTop="1">
      <c r="A65" s="162"/>
      <c r="B65" s="354"/>
      <c r="C65" s="354"/>
      <c r="D65" s="354"/>
      <c r="E65" s="354"/>
      <c r="F65" s="354"/>
      <c r="G65" s="354"/>
      <c r="H65" s="354"/>
      <c r="I65" s="354"/>
      <c r="J65" s="354"/>
      <c r="K65" s="354"/>
      <c r="L65" s="354"/>
      <c r="M65" s="354"/>
      <c r="N65" s="354"/>
    </row>
  </sheetData>
  <mergeCells count="21">
    <mergeCell ref="B2:N2"/>
    <mergeCell ref="B3:N3"/>
    <mergeCell ref="B4:N4"/>
    <mergeCell ref="A5:A6"/>
    <mergeCell ref="B6:B7"/>
    <mergeCell ref="C6:E7"/>
    <mergeCell ref="F6:G7"/>
    <mergeCell ref="H6:N7"/>
    <mergeCell ref="B13:C13"/>
    <mergeCell ref="B34:C34"/>
    <mergeCell ref="B65:N65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</mergeCells>
  <pageMargins left="0.7" right="0.7" top="0.75" bottom="0.75" header="0.3" footer="0.3"/>
  <pageSetup scale="5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"/>
  <sheetViews>
    <sheetView workbookViewId="0">
      <selection activeCell="E17" sqref="E17"/>
    </sheetView>
  </sheetViews>
  <sheetFormatPr defaultRowHeight="14.25"/>
  <cols>
    <col min="1" max="1" width="13.875" style="96" customWidth="1"/>
    <col min="2" max="2" width="38.625" style="96" customWidth="1"/>
    <col min="3" max="3" width="12.75" style="96" customWidth="1"/>
    <col min="4" max="4" width="9.625" style="96" customWidth="1"/>
    <col min="5" max="5" width="12.75" style="96" customWidth="1"/>
    <col min="6" max="6" width="8.125" style="96" bestFit="1" customWidth="1"/>
    <col min="7" max="7" width="13" style="96" customWidth="1"/>
    <col min="8" max="8" width="7.875" style="96" customWidth="1"/>
    <col min="9" max="9" width="13.625" style="96" customWidth="1"/>
    <col min="10" max="10" width="14" style="96" bestFit="1" customWidth="1"/>
    <col min="11" max="11" width="8" style="96" customWidth="1"/>
    <col min="12" max="12" width="11.75" style="96" customWidth="1"/>
    <col min="13" max="13" width="8.25" style="96" customWidth="1"/>
    <col min="14" max="14" width="10.125" style="96" bestFit="1" customWidth="1"/>
    <col min="15" max="16384" width="9" style="96"/>
  </cols>
  <sheetData>
    <row r="1" spans="1:13" ht="15">
      <c r="A1" s="377" t="s">
        <v>0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ht="15" thickBot="1">
      <c r="A2" s="378" t="s">
        <v>139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13" ht="15.75" thickTop="1" thickBot="1">
      <c r="A3" s="379" t="s">
        <v>2</v>
      </c>
      <c r="B3" s="380" t="s">
        <v>140</v>
      </c>
      <c r="C3" s="380"/>
      <c r="D3" s="380"/>
      <c r="E3" s="380" t="s">
        <v>3</v>
      </c>
      <c r="F3" s="380"/>
      <c r="G3" s="381">
        <v>12</v>
      </c>
      <c r="H3" s="381"/>
      <c r="I3" s="381"/>
      <c r="J3" s="381"/>
      <c r="K3" s="381"/>
      <c r="L3" s="381"/>
      <c r="M3" s="381"/>
    </row>
    <row r="4" spans="1:13" ht="15" thickTop="1">
      <c r="A4" s="379"/>
      <c r="B4" s="380"/>
      <c r="C4" s="380"/>
      <c r="D4" s="380"/>
      <c r="E4" s="380"/>
      <c r="F4" s="380"/>
      <c r="G4" s="381"/>
      <c r="H4" s="381"/>
      <c r="I4" s="381"/>
      <c r="J4" s="381"/>
      <c r="K4" s="381"/>
      <c r="L4" s="381"/>
      <c r="M4" s="381"/>
    </row>
    <row r="5" spans="1:13">
      <c r="A5" s="250" t="s">
        <v>141</v>
      </c>
      <c r="B5" s="370" t="s">
        <v>142</v>
      </c>
      <c r="C5" s="370"/>
      <c r="D5" s="370"/>
      <c r="E5" s="370" t="s">
        <v>6</v>
      </c>
      <c r="F5" s="370"/>
      <c r="G5" s="371" t="s">
        <v>143</v>
      </c>
      <c r="H5" s="371"/>
      <c r="I5" s="371"/>
      <c r="J5" s="371"/>
      <c r="K5" s="371"/>
      <c r="L5" s="371"/>
      <c r="M5" s="371"/>
    </row>
    <row r="6" spans="1:13" ht="15" thickBot="1">
      <c r="A6" s="372" t="s">
        <v>8</v>
      </c>
      <c r="B6" s="372"/>
      <c r="C6" s="373" t="s">
        <v>9</v>
      </c>
      <c r="D6" s="373"/>
      <c r="E6" s="373"/>
      <c r="F6" s="373"/>
      <c r="G6" s="373"/>
      <c r="H6" s="373"/>
      <c r="I6" s="373"/>
      <c r="J6" s="373"/>
      <c r="K6" s="373"/>
      <c r="L6" s="373"/>
      <c r="M6" s="373"/>
    </row>
    <row r="7" spans="1:13" ht="15.75" thickTop="1" thickBot="1">
      <c r="A7" s="372"/>
      <c r="B7" s="372"/>
      <c r="C7" s="251" t="s">
        <v>10</v>
      </c>
      <c r="D7" s="252">
        <v>2024</v>
      </c>
      <c r="E7" s="374" t="s">
        <v>11</v>
      </c>
      <c r="F7" s="374"/>
      <c r="G7" s="374" t="s">
        <v>11</v>
      </c>
      <c r="H7" s="374"/>
      <c r="I7" s="253" t="s">
        <v>11</v>
      </c>
      <c r="J7" s="374" t="s">
        <v>11</v>
      </c>
      <c r="K7" s="374"/>
      <c r="L7" s="375" t="s">
        <v>12</v>
      </c>
      <c r="M7" s="376" t="s">
        <v>13</v>
      </c>
    </row>
    <row r="8" spans="1:13" ht="47.25" thickTop="1" thickBot="1">
      <c r="A8" s="372"/>
      <c r="B8" s="372"/>
      <c r="C8" s="254" t="s">
        <v>14</v>
      </c>
      <c r="D8" s="255" t="s">
        <v>15</v>
      </c>
      <c r="E8" s="256" t="s">
        <v>16</v>
      </c>
      <c r="F8" s="257" t="s">
        <v>15</v>
      </c>
      <c r="G8" s="256" t="s">
        <v>17</v>
      </c>
      <c r="H8" s="257" t="s">
        <v>15</v>
      </c>
      <c r="I8" s="258" t="s">
        <v>18</v>
      </c>
      <c r="J8" s="256" t="s">
        <v>19</v>
      </c>
      <c r="K8" s="257" t="s">
        <v>15</v>
      </c>
      <c r="L8" s="375"/>
      <c r="M8" s="376"/>
    </row>
    <row r="9" spans="1:13" ht="15.75" thickTop="1" thickBot="1">
      <c r="A9" s="372"/>
      <c r="B9" s="372"/>
      <c r="C9" s="259" t="s">
        <v>20</v>
      </c>
      <c r="D9" s="259" t="s">
        <v>21</v>
      </c>
      <c r="E9" s="259" t="s">
        <v>22</v>
      </c>
      <c r="F9" s="259" t="s">
        <v>23</v>
      </c>
      <c r="G9" s="259" t="s">
        <v>24</v>
      </c>
      <c r="H9" s="259" t="s">
        <v>25</v>
      </c>
      <c r="I9" s="259" t="s">
        <v>26</v>
      </c>
      <c r="J9" s="259" t="s">
        <v>27</v>
      </c>
      <c r="K9" s="259" t="s">
        <v>28</v>
      </c>
      <c r="L9" s="259" t="s">
        <v>29</v>
      </c>
      <c r="M9" s="260" t="s">
        <v>30</v>
      </c>
    </row>
    <row r="10" spans="1:13" ht="15" thickTop="1">
      <c r="A10" s="368" t="s">
        <v>31</v>
      </c>
      <c r="B10" s="368"/>
      <c r="C10" s="261"/>
      <c r="D10" s="262"/>
      <c r="E10" s="261"/>
      <c r="F10" s="262"/>
      <c r="G10" s="261"/>
      <c r="H10" s="262"/>
      <c r="I10" s="263"/>
      <c r="J10" s="261"/>
      <c r="K10" s="262"/>
      <c r="L10" s="261"/>
      <c r="M10" s="264"/>
    </row>
    <row r="11" spans="1:13">
      <c r="A11" s="265" t="s">
        <v>32</v>
      </c>
      <c r="B11" s="266" t="s">
        <v>33</v>
      </c>
      <c r="C11" s="261"/>
      <c r="D11" s="262"/>
      <c r="E11" s="261"/>
      <c r="F11" s="262"/>
      <c r="G11" s="261"/>
      <c r="H11" s="262"/>
      <c r="I11" s="267"/>
      <c r="J11" s="261"/>
      <c r="K11" s="262"/>
      <c r="L11" s="261"/>
      <c r="M11" s="264"/>
    </row>
    <row r="12" spans="1:13">
      <c r="A12" s="268" t="s">
        <v>34</v>
      </c>
      <c r="B12" s="101" t="s">
        <v>35</v>
      </c>
      <c r="C12" s="269" cm="1">
        <f t="array" aca="1" ref="C12" ca="1">+#REF!+C12:K+C12:K69</f>
        <v>0</v>
      </c>
      <c r="D12" s="103">
        <f ca="1">C12/$C$30</f>
        <v>0</v>
      </c>
      <c r="E12" s="104">
        <f>'[1]Aneksi 1'!F16</f>
        <v>40450000</v>
      </c>
      <c r="F12" s="103">
        <f>E12/$E$27</f>
        <v>6.3993039076095548E-2</v>
      </c>
      <c r="G12" s="104">
        <f>'[1]Aneksi 1'!H16</f>
        <v>19050000</v>
      </c>
      <c r="H12" s="103">
        <f>G12/$G$27</f>
        <v>9.4728151753257946E-3</v>
      </c>
      <c r="I12" s="104">
        <f>G12-E12</f>
        <v>-21400000</v>
      </c>
      <c r="J12" s="104">
        <f>'[1]Aneksi 1'!K16</f>
        <v>18374740</v>
      </c>
      <c r="K12" s="103">
        <f>J12/$J$27</f>
        <v>9.2827806633524381E-3</v>
      </c>
      <c r="L12" s="104">
        <f>G12-J12</f>
        <v>675260</v>
      </c>
      <c r="M12" s="270">
        <f>J12/G12</f>
        <v>0.964553280839895</v>
      </c>
    </row>
    <row r="13" spans="1:13">
      <c r="A13" s="268" t="s">
        <v>36</v>
      </c>
      <c r="B13" s="101" t="s">
        <v>37</v>
      </c>
      <c r="C13" s="104">
        <v>2934589</v>
      </c>
      <c r="D13" s="103">
        <f t="shared" ref="D13:D27" si="0">C13/$C$30</f>
        <v>3.7708725167920677E-3</v>
      </c>
      <c r="E13" s="104">
        <f>'[1]Aneksi 1'!F17</f>
        <v>4080000</v>
      </c>
      <c r="F13" s="103">
        <f t="shared" ref="F13:F27" si="1">E13/$E$27</f>
        <v>6.4546748932130995E-3</v>
      </c>
      <c r="G13" s="104">
        <f>'[1]Aneksi 1'!H17</f>
        <v>3080000</v>
      </c>
      <c r="H13" s="103">
        <f t="shared" ref="H13:H27" si="2">G13/$G$27</f>
        <v>1.531562768504118E-3</v>
      </c>
      <c r="I13" s="104">
        <f t="shared" ref="I13:I27" si="3">G13-E13</f>
        <v>-1000000</v>
      </c>
      <c r="J13" s="104">
        <f>'[1]Aneksi 1'!K17</f>
        <v>3044306</v>
      </c>
      <c r="K13" s="103">
        <f t="shared" ref="K13:K27" si="4">J13/$J$27</f>
        <v>1.5379605300607142E-3</v>
      </c>
      <c r="L13" s="104">
        <f t="shared" ref="L13:L28" si="5">G13-J13</f>
        <v>35694</v>
      </c>
      <c r="M13" s="270">
        <f t="shared" ref="M13:M30" si="6">J13/G13</f>
        <v>0.98841103896103899</v>
      </c>
    </row>
    <row r="14" spans="1:13">
      <c r="A14" s="268" t="s">
        <v>38</v>
      </c>
      <c r="B14" s="101" t="s">
        <v>39</v>
      </c>
      <c r="C14" s="104">
        <v>1464714</v>
      </c>
      <c r="D14" s="103">
        <f t="shared" si="0"/>
        <v>1.8821203812733492E-3</v>
      </c>
      <c r="E14" s="104">
        <f>'[1]Aneksi 1'!F18</f>
        <v>2000000</v>
      </c>
      <c r="F14" s="103">
        <f t="shared" si="1"/>
        <v>3.1640563202024997E-3</v>
      </c>
      <c r="G14" s="104">
        <f>'[1]Aneksi 1'!H18</f>
        <v>2000000</v>
      </c>
      <c r="H14" s="103">
        <f t="shared" si="2"/>
        <v>9.9452127824942735E-4</v>
      </c>
      <c r="I14" s="104">
        <f t="shared" si="3"/>
        <v>0</v>
      </c>
      <c r="J14" s="104">
        <f>'[1]Aneksi 1'!K18</f>
        <v>1747994.8900000001</v>
      </c>
      <c r="K14" s="103">
        <f t="shared" si="4"/>
        <v>8.8307389190436835E-4</v>
      </c>
      <c r="L14" s="104">
        <f t="shared" si="5"/>
        <v>252005.10999999987</v>
      </c>
      <c r="M14" s="270">
        <f t="shared" si="6"/>
        <v>0.87399744500000009</v>
      </c>
    </row>
    <row r="15" spans="1:13">
      <c r="A15" s="268" t="s">
        <v>40</v>
      </c>
      <c r="B15" s="101" t="s">
        <v>41</v>
      </c>
      <c r="C15" s="104">
        <v>0</v>
      </c>
      <c r="D15" s="103">
        <f t="shared" si="0"/>
        <v>0</v>
      </c>
      <c r="E15" s="104">
        <f>'[1]Aneksi 1'!F19</f>
        <v>0</v>
      </c>
      <c r="F15" s="103">
        <f t="shared" si="1"/>
        <v>0</v>
      </c>
      <c r="G15" s="104">
        <f>'[1]Aneksi 1'!H19</f>
        <v>0</v>
      </c>
      <c r="H15" s="103">
        <f t="shared" si="2"/>
        <v>0</v>
      </c>
      <c r="I15" s="104">
        <f t="shared" si="3"/>
        <v>0</v>
      </c>
      <c r="J15" s="104">
        <f>'[1]Aneksi 1'!K19</f>
        <v>0</v>
      </c>
      <c r="K15" s="103">
        <f t="shared" si="4"/>
        <v>0</v>
      </c>
      <c r="L15" s="104">
        <f t="shared" si="5"/>
        <v>0</v>
      </c>
      <c r="M15" s="270">
        <v>0</v>
      </c>
    </row>
    <row r="16" spans="1:13">
      <c r="A16" s="268" t="s">
        <v>42</v>
      </c>
      <c r="B16" s="101" t="s">
        <v>43</v>
      </c>
      <c r="C16" s="104">
        <v>630521094.66999996</v>
      </c>
      <c r="D16" s="103">
        <f t="shared" si="0"/>
        <v>0.81020363231401471</v>
      </c>
      <c r="E16" s="104">
        <v>360370000</v>
      </c>
      <c r="F16" s="103">
        <f t="shared" si="1"/>
        <v>0.57011548805568735</v>
      </c>
      <c r="G16" s="104">
        <f>'[1]Aneksi 1'!H20</f>
        <v>1357370000</v>
      </c>
      <c r="H16" s="103">
        <f t="shared" si="2"/>
        <v>0.67496667372871255</v>
      </c>
      <c r="I16" s="104">
        <f t="shared" si="3"/>
        <v>997000000</v>
      </c>
      <c r="J16" s="104">
        <f>'[1]Aneksi 1'!K20</f>
        <v>1337307857.8299997</v>
      </c>
      <c r="K16" s="103">
        <f t="shared" si="4"/>
        <v>0.67559788729601578</v>
      </c>
      <c r="L16" s="104">
        <f t="shared" si="5"/>
        <v>20062142.170000315</v>
      </c>
      <c r="M16" s="270">
        <f t="shared" si="6"/>
        <v>0.98521984265896523</v>
      </c>
    </row>
    <row r="17" spans="1:14">
      <c r="A17" s="268" t="s">
        <v>44</v>
      </c>
      <c r="B17" s="101" t="s">
        <v>45</v>
      </c>
      <c r="C17" s="104">
        <v>6129316.25</v>
      </c>
      <c r="D17" s="103">
        <f t="shared" si="0"/>
        <v>7.8760160941965009E-3</v>
      </c>
      <c r="E17" s="104">
        <f>'[1]Aneksi 1'!F21</f>
        <v>5200000</v>
      </c>
      <c r="F17" s="103">
        <f t="shared" si="1"/>
        <v>8.2265464325264985E-3</v>
      </c>
      <c r="G17" s="104">
        <f>'[1]Aneksi 1'!H21</f>
        <v>626600000</v>
      </c>
      <c r="H17" s="103">
        <f t="shared" si="2"/>
        <v>0.31158351647554555</v>
      </c>
      <c r="I17" s="104">
        <f t="shared" si="3"/>
        <v>621400000</v>
      </c>
      <c r="J17" s="104">
        <f>'[1]Aneksi 1'!K21</f>
        <v>616083935.87</v>
      </c>
      <c r="K17" s="103">
        <f t="shared" si="4"/>
        <v>0.31124097793471361</v>
      </c>
      <c r="L17" s="104">
        <f t="shared" si="5"/>
        <v>10516064.129999995</v>
      </c>
      <c r="M17" s="270">
        <f t="shared" si="6"/>
        <v>0.98321726120331954</v>
      </c>
    </row>
    <row r="18" spans="1:14">
      <c r="A18" s="268" t="s">
        <v>46</v>
      </c>
      <c r="B18" s="101" t="s">
        <v>47</v>
      </c>
      <c r="C18" s="104">
        <v>238720</v>
      </c>
      <c r="D18" s="103">
        <f t="shared" si="0"/>
        <v>3.067491519966177E-4</v>
      </c>
      <c r="E18" s="104">
        <f>'[1]Aneksi 1'!F22</f>
        <v>0</v>
      </c>
      <c r="F18" s="103">
        <f t="shared" si="1"/>
        <v>0</v>
      </c>
      <c r="G18" s="104">
        <f>'[1]Aneksi 1'!H22</f>
        <v>100000</v>
      </c>
      <c r="H18" s="103">
        <f t="shared" si="2"/>
        <v>4.9726063912471362E-5</v>
      </c>
      <c r="I18" s="104">
        <f t="shared" si="3"/>
        <v>100000</v>
      </c>
      <c r="J18" s="104">
        <f>'[1]Aneksi 1'!K22</f>
        <v>66875</v>
      </c>
      <c r="K18" s="103">
        <f t="shared" si="4"/>
        <v>3.3784747803870659E-5</v>
      </c>
      <c r="L18" s="104">
        <f t="shared" si="5"/>
        <v>33125</v>
      </c>
      <c r="M18" s="270">
        <f t="shared" si="6"/>
        <v>0.66874999999999996</v>
      </c>
    </row>
    <row r="19" spans="1:14">
      <c r="A19" s="271"/>
      <c r="B19" s="107" t="s">
        <v>48</v>
      </c>
      <c r="C19" s="109">
        <f ca="1">SUM(C12:C18)</f>
        <v>658898939.91999996</v>
      </c>
      <c r="D19" s="103">
        <f t="shared" ca="1" si="0"/>
        <v>0</v>
      </c>
      <c r="E19" s="109">
        <f>SUM(E12:E18)</f>
        <v>412100000</v>
      </c>
      <c r="F19" s="103">
        <f t="shared" si="1"/>
        <v>0.65195380477772502</v>
      </c>
      <c r="G19" s="109">
        <f>SUM(G12:G18)</f>
        <v>2008200000</v>
      </c>
      <c r="H19" s="103">
        <f t="shared" si="2"/>
        <v>0.99859881549024987</v>
      </c>
      <c r="I19" s="109">
        <f t="shared" si="3"/>
        <v>1596100000</v>
      </c>
      <c r="J19" s="109">
        <f>SUM(J12:J18)</f>
        <v>1976625709.5899997</v>
      </c>
      <c r="K19" s="103">
        <f t="shared" si="4"/>
        <v>0.99857646506385078</v>
      </c>
      <c r="L19" s="109">
        <f t="shared" si="5"/>
        <v>31574290.410000324</v>
      </c>
      <c r="M19" s="270">
        <f t="shared" si="6"/>
        <v>0.98427731779205241</v>
      </c>
    </row>
    <row r="20" spans="1:14">
      <c r="A20" s="268" t="s">
        <v>49</v>
      </c>
      <c r="B20" s="101" t="s">
        <v>50</v>
      </c>
      <c r="C20" s="104">
        <v>0</v>
      </c>
      <c r="D20" s="103">
        <f t="shared" si="0"/>
        <v>0</v>
      </c>
      <c r="E20" s="104">
        <f>'[1]Aneksi 1'!F24</f>
        <v>0</v>
      </c>
      <c r="F20" s="103">
        <f t="shared" si="1"/>
        <v>0</v>
      </c>
      <c r="G20" s="104">
        <f>'[1]Aneksi 1'!H24</f>
        <v>0</v>
      </c>
      <c r="H20" s="103">
        <f t="shared" si="2"/>
        <v>0</v>
      </c>
      <c r="I20" s="104">
        <f t="shared" si="3"/>
        <v>0</v>
      </c>
      <c r="J20" s="104">
        <v>0</v>
      </c>
      <c r="K20" s="103">
        <f t="shared" si="4"/>
        <v>0</v>
      </c>
      <c r="L20" s="104">
        <f t="shared" si="5"/>
        <v>0</v>
      </c>
      <c r="M20" s="270">
        <v>0</v>
      </c>
    </row>
    <row r="21" spans="1:14">
      <c r="A21" s="268" t="s">
        <v>51</v>
      </c>
      <c r="B21" s="101" t="s">
        <v>52</v>
      </c>
      <c r="C21" s="104">
        <v>118849048</v>
      </c>
      <c r="D21" s="103">
        <f t="shared" si="0"/>
        <v>0.15271801562334666</v>
      </c>
      <c r="E21" s="104">
        <f>'[1]Aneksi 1'!F25</f>
        <v>200000000</v>
      </c>
      <c r="F21" s="103">
        <f t="shared" si="1"/>
        <v>0.31640563202024996</v>
      </c>
      <c r="G21" s="104">
        <v>2817807</v>
      </c>
      <c r="H21" s="103">
        <f t="shared" si="2"/>
        <v>1.4011845097500919E-3</v>
      </c>
      <c r="I21" s="104">
        <f t="shared" si="3"/>
        <v>-197182193</v>
      </c>
      <c r="J21" s="104">
        <v>2817807</v>
      </c>
      <c r="K21" s="103">
        <f t="shared" si="4"/>
        <v>1.423534936149254E-3</v>
      </c>
      <c r="L21" s="104">
        <f>G21-J21</f>
        <v>0</v>
      </c>
      <c r="M21" s="270">
        <v>0</v>
      </c>
    </row>
    <row r="22" spans="1:14">
      <c r="A22" s="271"/>
      <c r="B22" s="107" t="s">
        <v>53</v>
      </c>
      <c r="C22" s="109">
        <v>118849048</v>
      </c>
      <c r="D22" s="103">
        <f t="shared" si="0"/>
        <v>0.15271801562334666</v>
      </c>
      <c r="E22" s="109">
        <f>SUM(E20:E21)</f>
        <v>200000000</v>
      </c>
      <c r="F22" s="103">
        <f t="shared" si="1"/>
        <v>0.31640563202024996</v>
      </c>
      <c r="G22" s="109">
        <f>G21+G20</f>
        <v>2817807</v>
      </c>
      <c r="H22" s="103">
        <f t="shared" si="2"/>
        <v>1.4011845097500919E-3</v>
      </c>
      <c r="I22" s="109">
        <f t="shared" si="3"/>
        <v>-197182193</v>
      </c>
      <c r="J22" s="109">
        <f>J20+J21</f>
        <v>2817807</v>
      </c>
      <c r="K22" s="103">
        <f t="shared" si="4"/>
        <v>1.423534936149254E-3</v>
      </c>
      <c r="L22" s="109">
        <f t="shared" si="5"/>
        <v>0</v>
      </c>
      <c r="M22" s="270">
        <v>0</v>
      </c>
    </row>
    <row r="23" spans="1:14">
      <c r="A23" s="268" t="s">
        <v>49</v>
      </c>
      <c r="B23" s="101" t="s">
        <v>50</v>
      </c>
      <c r="C23" s="104">
        <v>0</v>
      </c>
      <c r="D23" s="103">
        <f t="shared" si="0"/>
        <v>0</v>
      </c>
      <c r="E23" s="104">
        <f>'[1]Aneksi 1'!F27</f>
        <v>0</v>
      </c>
      <c r="F23" s="103">
        <f t="shared" si="1"/>
        <v>0</v>
      </c>
      <c r="G23" s="104">
        <f>'[1]Aneksi 1'!H27</f>
        <v>0</v>
      </c>
      <c r="H23" s="103">
        <f t="shared" si="2"/>
        <v>0</v>
      </c>
      <c r="I23" s="104">
        <f t="shared" si="3"/>
        <v>0</v>
      </c>
      <c r="J23" s="104">
        <v>0</v>
      </c>
      <c r="K23" s="103">
        <f t="shared" si="4"/>
        <v>0</v>
      </c>
      <c r="L23" s="104">
        <f t="shared" si="5"/>
        <v>0</v>
      </c>
      <c r="M23" s="270">
        <v>0</v>
      </c>
    </row>
    <row r="24" spans="1:14">
      <c r="A24" s="268" t="s">
        <v>51</v>
      </c>
      <c r="B24" s="101" t="s">
        <v>52</v>
      </c>
      <c r="C24" s="104">
        <v>0</v>
      </c>
      <c r="D24" s="103">
        <f t="shared" si="0"/>
        <v>0</v>
      </c>
      <c r="E24" s="104">
        <f>'[1]Aneksi 1'!F28</f>
        <v>20000000</v>
      </c>
      <c r="F24" s="103">
        <f t="shared" si="1"/>
        <v>3.1640563202024997E-2</v>
      </c>
      <c r="G24" s="104">
        <v>0</v>
      </c>
      <c r="H24" s="103">
        <f t="shared" si="2"/>
        <v>0</v>
      </c>
      <c r="I24" s="104">
        <f>G24-E24</f>
        <v>-20000000</v>
      </c>
      <c r="J24" s="272">
        <v>0</v>
      </c>
      <c r="K24" s="103">
        <f>J21/$J$27</f>
        <v>1.423534936149254E-3</v>
      </c>
      <c r="L24" s="104">
        <f>G24-J21</f>
        <v>-2817807</v>
      </c>
      <c r="M24" s="270">
        <v>0</v>
      </c>
    </row>
    <row r="25" spans="1:14">
      <c r="A25" s="271"/>
      <c r="B25" s="107" t="s">
        <v>54</v>
      </c>
      <c r="C25" s="109">
        <v>0</v>
      </c>
      <c r="D25" s="103">
        <f t="shared" si="0"/>
        <v>0</v>
      </c>
      <c r="E25" s="109">
        <f>SUM(E23:E24)</f>
        <v>20000000</v>
      </c>
      <c r="F25" s="103">
        <f t="shared" si="1"/>
        <v>3.1640563202024997E-2</v>
      </c>
      <c r="G25" s="109">
        <f>G24+G23</f>
        <v>0</v>
      </c>
      <c r="H25" s="103">
        <f t="shared" si="2"/>
        <v>0</v>
      </c>
      <c r="I25" s="109">
        <f t="shared" si="3"/>
        <v>-20000000</v>
      </c>
      <c r="J25" s="109">
        <v>0</v>
      </c>
      <c r="K25" s="103">
        <f t="shared" si="4"/>
        <v>0</v>
      </c>
      <c r="L25" s="109">
        <f t="shared" si="5"/>
        <v>0</v>
      </c>
      <c r="M25" s="270">
        <v>0</v>
      </c>
    </row>
    <row r="26" spans="1:14">
      <c r="A26" s="273"/>
      <c r="B26" s="115" t="s">
        <v>55</v>
      </c>
      <c r="C26" s="117">
        <v>118849048</v>
      </c>
      <c r="D26" s="103">
        <f t="shared" si="0"/>
        <v>0.15271801562334666</v>
      </c>
      <c r="E26" s="117">
        <f>SUM(E22+E25)</f>
        <v>220000000</v>
      </c>
      <c r="F26" s="103">
        <f t="shared" si="1"/>
        <v>0.34804619522227498</v>
      </c>
      <c r="G26" s="117">
        <f>SUM(G22+G25)</f>
        <v>2817807</v>
      </c>
      <c r="H26" s="103">
        <f t="shared" si="2"/>
        <v>1.4011845097500919E-3</v>
      </c>
      <c r="I26" s="117">
        <f t="shared" si="3"/>
        <v>-217182193</v>
      </c>
      <c r="J26" s="117">
        <f>SUM(J22+J25)</f>
        <v>2817807</v>
      </c>
      <c r="K26" s="103">
        <f t="shared" si="4"/>
        <v>1.423534936149254E-3</v>
      </c>
      <c r="L26" s="117">
        <f t="shared" si="5"/>
        <v>0</v>
      </c>
      <c r="M26" s="270">
        <v>0</v>
      </c>
    </row>
    <row r="27" spans="1:14">
      <c r="A27" s="273"/>
      <c r="B27" s="115" t="s">
        <v>56</v>
      </c>
      <c r="C27" s="117">
        <v>777747987.91999996</v>
      </c>
      <c r="D27" s="103">
        <f t="shared" si="0"/>
        <v>0.99938646012707633</v>
      </c>
      <c r="E27" s="117">
        <f>E19+E26</f>
        <v>632100000</v>
      </c>
      <c r="F27" s="103">
        <f t="shared" si="1"/>
        <v>1</v>
      </c>
      <c r="G27" s="117">
        <f>G19+G26</f>
        <v>2011017807</v>
      </c>
      <c r="H27" s="103">
        <f t="shared" si="2"/>
        <v>1</v>
      </c>
      <c r="I27" s="117">
        <f t="shared" si="3"/>
        <v>1378917807</v>
      </c>
      <c r="J27" s="117">
        <f>J26+J19</f>
        <v>1979443516.5899997</v>
      </c>
      <c r="K27" s="103">
        <f t="shared" si="4"/>
        <v>1</v>
      </c>
      <c r="L27" s="117">
        <f t="shared" si="5"/>
        <v>31574290.410000324</v>
      </c>
      <c r="M27" s="270">
        <f t="shared" si="6"/>
        <v>0.98429934817081388</v>
      </c>
    </row>
    <row r="28" spans="1:14">
      <c r="A28" s="271"/>
      <c r="B28" s="107" t="s">
        <v>57</v>
      </c>
      <c r="C28" s="109">
        <v>477472.35</v>
      </c>
      <c r="D28" s="103"/>
      <c r="E28" s="109">
        <v>0</v>
      </c>
      <c r="F28" s="103"/>
      <c r="G28" s="109"/>
      <c r="H28" s="103"/>
      <c r="I28" s="109"/>
      <c r="J28" s="109">
        <v>1174916.2</v>
      </c>
      <c r="K28" s="103"/>
      <c r="L28" s="109">
        <f t="shared" si="5"/>
        <v>-1174916.2</v>
      </c>
      <c r="M28" s="270"/>
    </row>
    <row r="29" spans="1:14">
      <c r="A29" s="271"/>
      <c r="B29" s="107" t="s">
        <v>58</v>
      </c>
      <c r="C29" s="109"/>
      <c r="D29" s="103"/>
      <c r="E29" s="109">
        <v>0</v>
      </c>
      <c r="F29" s="103"/>
      <c r="G29" s="109"/>
      <c r="H29" s="103"/>
      <c r="I29" s="109"/>
      <c r="J29" s="109"/>
      <c r="K29" s="103"/>
      <c r="L29" s="109"/>
      <c r="M29" s="270"/>
    </row>
    <row r="30" spans="1:14" ht="15" thickBot="1">
      <c r="A30" s="273"/>
      <c r="B30" s="115" t="s">
        <v>59</v>
      </c>
      <c r="C30" s="117">
        <f>C27+C28</f>
        <v>778225460.26999998</v>
      </c>
      <c r="D30" s="103">
        <f t="shared" ref="D30" ca="1" si="7">C30/$D$30</f>
        <v>0</v>
      </c>
      <c r="E30" s="117">
        <f t="shared" ref="E30:K30" si="8">E27+E28</f>
        <v>632100000</v>
      </c>
      <c r="F30" s="117"/>
      <c r="G30" s="117">
        <f t="shared" si="8"/>
        <v>2011017807</v>
      </c>
      <c r="H30" s="117"/>
      <c r="I30" s="117">
        <f t="shared" si="8"/>
        <v>1378917807</v>
      </c>
      <c r="J30" s="117">
        <f t="shared" si="8"/>
        <v>1980618432.7899997</v>
      </c>
      <c r="K30" s="117">
        <f t="shared" si="8"/>
        <v>1</v>
      </c>
      <c r="L30" s="117">
        <f>G30-J30</f>
        <v>30399374.210000277</v>
      </c>
      <c r="M30" s="274">
        <f t="shared" si="6"/>
        <v>0.98488358775134388</v>
      </c>
    </row>
    <row r="31" spans="1:14" ht="15" thickTop="1">
      <c r="A31" s="328" t="s">
        <v>60</v>
      </c>
      <c r="B31" s="328"/>
      <c r="C31" s="275"/>
      <c r="D31" s="103"/>
      <c r="E31" s="275"/>
      <c r="F31" s="276"/>
      <c r="G31" s="275"/>
      <c r="H31" s="276"/>
      <c r="I31" s="277"/>
      <c r="J31" s="275"/>
      <c r="K31" s="276"/>
      <c r="L31" s="275"/>
      <c r="M31" s="278"/>
    </row>
    <row r="32" spans="1:14">
      <c r="A32" s="279" t="s">
        <v>61</v>
      </c>
      <c r="B32" s="81" t="s">
        <v>33</v>
      </c>
      <c r="C32" s="280"/>
      <c r="D32" s="103"/>
      <c r="E32" s="280"/>
      <c r="F32" s="281"/>
      <c r="G32" s="280"/>
      <c r="H32" s="281"/>
      <c r="I32" s="282"/>
      <c r="J32" s="280"/>
      <c r="K32" s="281"/>
      <c r="L32" s="280"/>
      <c r="M32" s="283"/>
      <c r="N32" s="284"/>
    </row>
    <row r="33" spans="1:13">
      <c r="A33" s="268"/>
      <c r="B33" s="125" t="s">
        <v>62</v>
      </c>
      <c r="C33" s="117">
        <f>SUM(C35:C39)</f>
        <v>658898939.91999996</v>
      </c>
      <c r="D33" s="285">
        <f t="shared" ref="D33:D64" si="9">C33/$C$64</f>
        <v>0.84718822826163975</v>
      </c>
      <c r="E33" s="117">
        <f>SUM(E35:E39)</f>
        <v>412100000</v>
      </c>
      <c r="F33" s="285">
        <f t="shared" ref="F33:F64" si="10">E33/$E$64</f>
        <v>0.65195380477772502</v>
      </c>
      <c r="G33" s="117">
        <f>SUM(G35:G39)</f>
        <v>2008200000</v>
      </c>
      <c r="H33" s="285">
        <f t="shared" ref="H33:H64" si="11">G33/$G$64</f>
        <v>0.99859881549024987</v>
      </c>
      <c r="I33" s="117">
        <f t="shared" ref="I33:I39" si="12">G33-E33</f>
        <v>1596100000</v>
      </c>
      <c r="J33" s="117">
        <f>SUM(J35:J39)</f>
        <v>1976625709.5899997</v>
      </c>
      <c r="K33" s="285">
        <v>0</v>
      </c>
      <c r="L33" s="117">
        <f t="shared" ref="L33:L39" si="13">G33-J33</f>
        <v>31574290.410000324</v>
      </c>
      <c r="M33" s="286">
        <f t="shared" ref="M33:M71" si="14">J33/G33*100</f>
        <v>98.427731779205246</v>
      </c>
    </row>
    <row r="34" spans="1:13">
      <c r="A34" s="268" t="s">
        <v>63</v>
      </c>
      <c r="B34" s="127" t="s">
        <v>64</v>
      </c>
      <c r="C34" s="104"/>
      <c r="D34" s="285">
        <f t="shared" si="9"/>
        <v>0</v>
      </c>
      <c r="E34" s="104"/>
      <c r="F34" s="285">
        <f t="shared" si="10"/>
        <v>0</v>
      </c>
      <c r="G34" s="104"/>
      <c r="H34" s="285">
        <f t="shared" si="11"/>
        <v>0</v>
      </c>
      <c r="I34" s="104">
        <f t="shared" si="12"/>
        <v>0</v>
      </c>
      <c r="J34" s="104"/>
      <c r="K34" s="285">
        <v>0</v>
      </c>
      <c r="L34" s="104">
        <f t="shared" si="13"/>
        <v>0</v>
      </c>
      <c r="M34" s="287">
        <v>0</v>
      </c>
    </row>
    <row r="35" spans="1:13">
      <c r="A35" s="268" t="s">
        <v>144</v>
      </c>
      <c r="B35" s="127" t="s">
        <v>145</v>
      </c>
      <c r="C35" s="104">
        <v>258231368.66999999</v>
      </c>
      <c r="D35" s="285">
        <f t="shared" si="9"/>
        <v>0.33202447666963553</v>
      </c>
      <c r="E35" s="104">
        <v>170000000</v>
      </c>
      <c r="F35" s="285">
        <f t="shared" si="10"/>
        <v>0.26894478721721249</v>
      </c>
      <c r="G35" s="104">
        <f>SUM('[1]91213AA'!K2:K30)</f>
        <v>1418856000</v>
      </c>
      <c r="H35" s="285">
        <f t="shared" si="11"/>
        <v>0.70554124138593466</v>
      </c>
      <c r="I35" s="104">
        <f t="shared" si="12"/>
        <v>1248856000</v>
      </c>
      <c r="J35" s="104">
        <f>SUM('[1]91213AA'!M2:M30)</f>
        <v>1388807142.3899996</v>
      </c>
      <c r="K35" s="285">
        <v>0</v>
      </c>
      <c r="L35" s="104">
        <f t="shared" si="13"/>
        <v>30048857.610000372</v>
      </c>
      <c r="M35" s="287">
        <f t="shared" si="14"/>
        <v>97.882177077166361</v>
      </c>
    </row>
    <row r="36" spans="1:13">
      <c r="A36" s="268" t="s">
        <v>146</v>
      </c>
      <c r="B36" s="127" t="s">
        <v>147</v>
      </c>
      <c r="C36" s="104">
        <v>165400000</v>
      </c>
      <c r="D36" s="285">
        <f t="shared" si="9"/>
        <v>0.21266528820260122</v>
      </c>
      <c r="E36" s="104">
        <v>60400000</v>
      </c>
      <c r="F36" s="285">
        <f t="shared" si="10"/>
        <v>9.5554500870115494E-2</v>
      </c>
      <c r="G36" s="104">
        <f>SUM('[1]91213AB'!K2:K8)</f>
        <v>378370000</v>
      </c>
      <c r="H36" s="285">
        <f t="shared" si="11"/>
        <v>0.18814850802561789</v>
      </c>
      <c r="I36" s="104">
        <f t="shared" si="12"/>
        <v>317970000</v>
      </c>
      <c r="J36" s="104">
        <f>SUM('[1]91213AB'!M2:M8)</f>
        <v>378346715.44</v>
      </c>
      <c r="K36" s="285">
        <v>0</v>
      </c>
      <c r="L36" s="104">
        <f t="shared" si="13"/>
        <v>23284.560000002384</v>
      </c>
      <c r="M36" s="287">
        <f t="shared" si="14"/>
        <v>99.993846087163362</v>
      </c>
    </row>
    <row r="37" spans="1:13" s="288" customFormat="1">
      <c r="A37" s="268" t="s">
        <v>148</v>
      </c>
      <c r="B37" s="127" t="s">
        <v>149</v>
      </c>
      <c r="C37" s="104">
        <v>116889726</v>
      </c>
      <c r="D37" s="285">
        <f t="shared" si="9"/>
        <v>0.15029254696319885</v>
      </c>
      <c r="E37" s="104">
        <v>50000000</v>
      </c>
      <c r="F37" s="285">
        <f t="shared" si="10"/>
        <v>7.910140800506249E-2</v>
      </c>
      <c r="G37" s="104">
        <f>SUM('[1]91213AC'!K2:K7)</f>
        <v>51613501</v>
      </c>
      <c r="H37" s="285">
        <f t="shared" si="11"/>
        <v>2.5665362494724047E-2</v>
      </c>
      <c r="I37" s="104">
        <f t="shared" si="12"/>
        <v>1613501</v>
      </c>
      <c r="J37" s="104">
        <f>SUM('[1]91213AC'!M2:M7)</f>
        <v>51268000</v>
      </c>
      <c r="K37" s="285">
        <v>0</v>
      </c>
      <c r="L37" s="104">
        <f t="shared" si="13"/>
        <v>345501</v>
      </c>
      <c r="M37" s="287">
        <f t="shared" si="14"/>
        <v>99.330599565412157</v>
      </c>
    </row>
    <row r="38" spans="1:13" ht="18.75">
      <c r="A38" s="268" t="s">
        <v>150</v>
      </c>
      <c r="B38" s="127" t="s">
        <v>151</v>
      </c>
      <c r="C38" s="104">
        <v>28377845.25</v>
      </c>
      <c r="D38" s="285">
        <f t="shared" si="9"/>
        <v>3.6487198540871027E-2</v>
      </c>
      <c r="E38" s="104">
        <v>51700000</v>
      </c>
      <c r="F38" s="285">
        <f t="shared" si="10"/>
        <v>8.1790855877234614E-2</v>
      </c>
      <c r="G38" s="104">
        <f>SUM('[1]91213AD'!K2:K7)</f>
        <v>30830000</v>
      </c>
      <c r="H38" s="285">
        <f t="shared" si="11"/>
        <v>1.5330545504214921E-2</v>
      </c>
      <c r="I38" s="104">
        <f t="shared" si="12"/>
        <v>-20870000</v>
      </c>
      <c r="J38" s="104">
        <f>SUM('[1]91213AD'!M2:M7)</f>
        <v>29703851.760000002</v>
      </c>
      <c r="K38" s="285">
        <v>0</v>
      </c>
      <c r="L38" s="104">
        <f t="shared" si="13"/>
        <v>1126148.2399999984</v>
      </c>
      <c r="M38" s="287">
        <f t="shared" si="14"/>
        <v>96.34723243593902</v>
      </c>
    </row>
    <row r="39" spans="1:13">
      <c r="A39" s="268" t="s">
        <v>152</v>
      </c>
      <c r="B39" s="127" t="s">
        <v>153</v>
      </c>
      <c r="C39" s="104">
        <v>90000000</v>
      </c>
      <c r="D39" s="285">
        <f t="shared" si="9"/>
        <v>0.11571871788533319</v>
      </c>
      <c r="E39" s="104">
        <v>80000000</v>
      </c>
      <c r="F39" s="285">
        <f t="shared" si="10"/>
        <v>0.12656225280809999</v>
      </c>
      <c r="G39" s="104">
        <f>'[1]91213AE'!K2</f>
        <v>128530499</v>
      </c>
      <c r="H39" s="285">
        <f t="shared" si="11"/>
        <v>6.3913158079758364E-2</v>
      </c>
      <c r="I39" s="104">
        <f t="shared" si="12"/>
        <v>48530499</v>
      </c>
      <c r="J39" s="104">
        <f>'[1]91213AE'!M2</f>
        <v>128500000</v>
      </c>
      <c r="K39" s="285">
        <v>0</v>
      </c>
      <c r="L39" s="104">
        <f t="shared" si="13"/>
        <v>30499</v>
      </c>
      <c r="M39" s="287">
        <f t="shared" si="14"/>
        <v>99.976271001639844</v>
      </c>
    </row>
    <row r="40" spans="1:13" hidden="1">
      <c r="A40" s="268"/>
      <c r="B40" s="125" t="s">
        <v>77</v>
      </c>
      <c r="C40" s="117">
        <f>SUM(C42:C54)</f>
        <v>118849048</v>
      </c>
      <c r="D40" s="285">
        <f t="shared" si="9"/>
        <v>0.15281177173836025</v>
      </c>
      <c r="E40" s="117">
        <f>SUM(E56+E62)</f>
        <v>220000000</v>
      </c>
      <c r="F40" s="285">
        <f t="shared" si="10"/>
        <v>0.34804619522227498</v>
      </c>
      <c r="G40" s="117">
        <f>SUM(G56+G62)</f>
        <v>2817807</v>
      </c>
      <c r="H40" s="285">
        <f t="shared" si="11"/>
        <v>1.4011845097500919E-3</v>
      </c>
      <c r="I40" s="117">
        <v>0</v>
      </c>
      <c r="J40" s="117">
        <f>SUM(J56+J62)</f>
        <v>2817807</v>
      </c>
      <c r="K40" s="285">
        <v>0</v>
      </c>
      <c r="L40" s="117">
        <v>0</v>
      </c>
      <c r="M40" s="287">
        <f t="shared" si="14"/>
        <v>100</v>
      </c>
    </row>
    <row r="41" spans="1:13" hidden="1">
      <c r="A41" s="268" t="s">
        <v>63</v>
      </c>
      <c r="B41" s="127" t="s">
        <v>64</v>
      </c>
      <c r="C41" s="104"/>
      <c r="D41" s="285">
        <f t="shared" si="9"/>
        <v>0</v>
      </c>
      <c r="E41" s="104"/>
      <c r="F41" s="285">
        <f t="shared" si="10"/>
        <v>0</v>
      </c>
      <c r="G41" s="104"/>
      <c r="H41" s="285">
        <f t="shared" si="11"/>
        <v>0</v>
      </c>
      <c r="I41" s="104"/>
      <c r="J41" s="104"/>
      <c r="K41" s="285">
        <v>0</v>
      </c>
      <c r="L41" s="104"/>
      <c r="M41" s="287" t="e">
        <f t="shared" si="14"/>
        <v>#DIV/0!</v>
      </c>
    </row>
    <row r="42" spans="1:13" hidden="1">
      <c r="A42" s="268" t="s">
        <v>154</v>
      </c>
      <c r="B42" s="127" t="s">
        <v>155</v>
      </c>
      <c r="C42" s="104">
        <v>0</v>
      </c>
      <c r="D42" s="285">
        <f t="shared" si="9"/>
        <v>0</v>
      </c>
      <c r="E42" s="104">
        <v>0</v>
      </c>
      <c r="F42" s="285">
        <f t="shared" si="10"/>
        <v>0</v>
      </c>
      <c r="G42" s="104">
        <v>0</v>
      </c>
      <c r="H42" s="285">
        <f t="shared" si="11"/>
        <v>0</v>
      </c>
      <c r="I42" s="104">
        <f t="shared" ref="I42:I71" si="15">G42-E42</f>
        <v>0</v>
      </c>
      <c r="J42" s="104">
        <v>0</v>
      </c>
      <c r="K42" s="285">
        <v>0</v>
      </c>
      <c r="L42" s="104">
        <v>0</v>
      </c>
      <c r="M42" s="287" t="e">
        <f t="shared" si="14"/>
        <v>#DIV/0!</v>
      </c>
    </row>
    <row r="43" spans="1:13" hidden="1">
      <c r="A43" s="268" t="s">
        <v>156</v>
      </c>
      <c r="B43" s="127" t="s">
        <v>157</v>
      </c>
      <c r="C43" s="104">
        <v>0</v>
      </c>
      <c r="D43" s="285">
        <f t="shared" si="9"/>
        <v>0</v>
      </c>
      <c r="E43" s="104">
        <v>0</v>
      </c>
      <c r="F43" s="285">
        <f t="shared" si="10"/>
        <v>0</v>
      </c>
      <c r="G43" s="104">
        <v>0</v>
      </c>
      <c r="H43" s="285">
        <f t="shared" si="11"/>
        <v>0</v>
      </c>
      <c r="I43" s="104">
        <f t="shared" si="15"/>
        <v>0</v>
      </c>
      <c r="J43" s="104">
        <v>0</v>
      </c>
      <c r="K43" s="285">
        <v>0</v>
      </c>
      <c r="L43" s="104">
        <v>0</v>
      </c>
      <c r="M43" s="287" t="e">
        <f t="shared" si="14"/>
        <v>#DIV/0!</v>
      </c>
    </row>
    <row r="44" spans="1:13" hidden="1">
      <c r="A44" s="268" t="s">
        <v>158</v>
      </c>
      <c r="B44" s="127" t="s">
        <v>159</v>
      </c>
      <c r="C44" s="104">
        <v>0</v>
      </c>
      <c r="D44" s="285">
        <f t="shared" si="9"/>
        <v>0</v>
      </c>
      <c r="E44" s="104">
        <v>0</v>
      </c>
      <c r="F44" s="285">
        <f t="shared" si="10"/>
        <v>0</v>
      </c>
      <c r="G44" s="104">
        <v>0</v>
      </c>
      <c r="H44" s="285">
        <f t="shared" si="11"/>
        <v>0</v>
      </c>
      <c r="I44" s="104">
        <f t="shared" si="15"/>
        <v>0</v>
      </c>
      <c r="J44" s="104">
        <v>0</v>
      </c>
      <c r="K44" s="285">
        <v>0</v>
      </c>
      <c r="L44" s="104">
        <v>0</v>
      </c>
      <c r="M44" s="287" t="e">
        <f t="shared" si="14"/>
        <v>#DIV/0!</v>
      </c>
    </row>
    <row r="45" spans="1:13" hidden="1">
      <c r="A45" s="268" t="s">
        <v>160</v>
      </c>
      <c r="B45" s="127" t="s">
        <v>161</v>
      </c>
      <c r="C45" s="104">
        <v>0</v>
      </c>
      <c r="D45" s="285">
        <f t="shared" si="9"/>
        <v>0</v>
      </c>
      <c r="E45" s="104">
        <v>0</v>
      </c>
      <c r="F45" s="285">
        <f t="shared" si="10"/>
        <v>0</v>
      </c>
      <c r="G45" s="104">
        <v>0</v>
      </c>
      <c r="H45" s="285">
        <f t="shared" si="11"/>
        <v>0</v>
      </c>
      <c r="I45" s="104">
        <f t="shared" si="15"/>
        <v>0</v>
      </c>
      <c r="J45" s="104">
        <v>0</v>
      </c>
      <c r="K45" s="285">
        <v>0</v>
      </c>
      <c r="L45" s="104">
        <v>0</v>
      </c>
      <c r="M45" s="287" t="e">
        <f t="shared" si="14"/>
        <v>#DIV/0!</v>
      </c>
    </row>
    <row r="46" spans="1:13" hidden="1">
      <c r="A46" s="268" t="s">
        <v>162</v>
      </c>
      <c r="B46" s="127" t="s">
        <v>163</v>
      </c>
      <c r="C46" s="104">
        <v>6928079</v>
      </c>
      <c r="D46" s="285">
        <f t="shared" si="9"/>
        <v>8.9078713254255697E-3</v>
      </c>
      <c r="E46" s="104">
        <v>0</v>
      </c>
      <c r="F46" s="285">
        <f t="shared" si="10"/>
        <v>0</v>
      </c>
      <c r="G46" s="104">
        <v>0</v>
      </c>
      <c r="H46" s="285">
        <f t="shared" si="11"/>
        <v>0</v>
      </c>
      <c r="I46" s="104">
        <f t="shared" si="15"/>
        <v>0</v>
      </c>
      <c r="J46" s="104">
        <v>0</v>
      </c>
      <c r="K46" s="285">
        <v>0</v>
      </c>
      <c r="L46" s="104">
        <v>0</v>
      </c>
      <c r="M46" s="287" t="e">
        <f t="shared" si="14"/>
        <v>#DIV/0!</v>
      </c>
    </row>
    <row r="47" spans="1:13" hidden="1">
      <c r="A47" s="268" t="s">
        <v>164</v>
      </c>
      <c r="B47" s="127" t="s">
        <v>165</v>
      </c>
      <c r="C47" s="104">
        <v>19120524</v>
      </c>
      <c r="D47" s="285">
        <f t="shared" si="9"/>
        <v>2.4584472473063806E-2</v>
      </c>
      <c r="E47" s="104">
        <v>0</v>
      </c>
      <c r="F47" s="285">
        <f t="shared" si="10"/>
        <v>0</v>
      </c>
      <c r="G47" s="104">
        <v>0</v>
      </c>
      <c r="H47" s="285">
        <f t="shared" si="11"/>
        <v>0</v>
      </c>
      <c r="I47" s="104">
        <f t="shared" si="15"/>
        <v>0</v>
      </c>
      <c r="J47" s="104">
        <v>0</v>
      </c>
      <c r="K47" s="285">
        <v>0</v>
      </c>
      <c r="L47" s="104">
        <v>0</v>
      </c>
      <c r="M47" s="287" t="e">
        <f t="shared" si="14"/>
        <v>#DIV/0!</v>
      </c>
    </row>
    <row r="48" spans="1:13" hidden="1">
      <c r="A48" s="268" t="s">
        <v>166</v>
      </c>
      <c r="B48" s="127" t="s">
        <v>167</v>
      </c>
      <c r="C48" s="104">
        <v>0</v>
      </c>
      <c r="D48" s="285">
        <f t="shared" si="9"/>
        <v>0</v>
      </c>
      <c r="E48" s="104">
        <v>0</v>
      </c>
      <c r="F48" s="285">
        <f t="shared" si="10"/>
        <v>0</v>
      </c>
      <c r="G48" s="104">
        <v>0</v>
      </c>
      <c r="H48" s="285">
        <f t="shared" si="11"/>
        <v>0</v>
      </c>
      <c r="I48" s="104">
        <f t="shared" si="15"/>
        <v>0</v>
      </c>
      <c r="J48" s="104">
        <v>0</v>
      </c>
      <c r="K48" s="285">
        <v>0</v>
      </c>
      <c r="L48" s="104">
        <v>0</v>
      </c>
      <c r="M48" s="287" t="e">
        <f t="shared" si="14"/>
        <v>#DIV/0!</v>
      </c>
    </row>
    <row r="49" spans="1:13" ht="18.75" hidden="1">
      <c r="A49" s="268" t="s">
        <v>168</v>
      </c>
      <c r="B49" s="127" t="s">
        <v>169</v>
      </c>
      <c r="C49" s="104">
        <v>7656516</v>
      </c>
      <c r="D49" s="285">
        <f t="shared" si="9"/>
        <v>9.8444690554282191E-3</v>
      </c>
      <c r="E49" s="104">
        <v>0</v>
      </c>
      <c r="F49" s="285">
        <f t="shared" si="10"/>
        <v>0</v>
      </c>
      <c r="G49" s="104">
        <v>0</v>
      </c>
      <c r="H49" s="285">
        <f t="shared" si="11"/>
        <v>0</v>
      </c>
      <c r="I49" s="104">
        <f t="shared" si="15"/>
        <v>0</v>
      </c>
      <c r="J49" s="104">
        <v>0</v>
      </c>
      <c r="K49" s="285">
        <v>0</v>
      </c>
      <c r="L49" s="104">
        <v>0</v>
      </c>
      <c r="M49" s="287" t="e">
        <f t="shared" si="14"/>
        <v>#DIV/0!</v>
      </c>
    </row>
    <row r="50" spans="1:13" hidden="1">
      <c r="A50" s="268" t="s">
        <v>170</v>
      </c>
      <c r="B50" s="127" t="s">
        <v>171</v>
      </c>
      <c r="C50" s="104">
        <v>33754491</v>
      </c>
      <c r="D50" s="285">
        <f t="shared" si="9"/>
        <v>4.3400293571022423E-2</v>
      </c>
      <c r="E50" s="104">
        <v>0</v>
      </c>
      <c r="F50" s="285">
        <f t="shared" si="10"/>
        <v>0</v>
      </c>
      <c r="G50" s="104">
        <v>0</v>
      </c>
      <c r="H50" s="285">
        <f t="shared" si="11"/>
        <v>0</v>
      </c>
      <c r="I50" s="104">
        <f t="shared" si="15"/>
        <v>0</v>
      </c>
      <c r="J50" s="104">
        <v>0</v>
      </c>
      <c r="K50" s="285">
        <v>0</v>
      </c>
      <c r="L50" s="104">
        <v>0</v>
      </c>
      <c r="M50" s="287" t="e">
        <f t="shared" si="14"/>
        <v>#DIV/0!</v>
      </c>
    </row>
    <row r="51" spans="1:13" hidden="1">
      <c r="A51" s="268" t="s">
        <v>172</v>
      </c>
      <c r="B51" s="127" t="s">
        <v>173</v>
      </c>
      <c r="C51" s="104">
        <v>16664674</v>
      </c>
      <c r="D51" s="285">
        <f t="shared" si="9"/>
        <v>2.1426830102856079E-2</v>
      </c>
      <c r="E51" s="104">
        <v>0</v>
      </c>
      <c r="F51" s="285">
        <f t="shared" si="10"/>
        <v>0</v>
      </c>
      <c r="G51" s="104">
        <v>0</v>
      </c>
      <c r="H51" s="285">
        <f t="shared" si="11"/>
        <v>0</v>
      </c>
      <c r="I51" s="104">
        <f t="shared" si="15"/>
        <v>0</v>
      </c>
      <c r="J51" s="104">
        <v>0</v>
      </c>
      <c r="K51" s="285">
        <v>0</v>
      </c>
      <c r="L51" s="104">
        <v>0</v>
      </c>
      <c r="M51" s="287" t="e">
        <f t="shared" si="14"/>
        <v>#DIV/0!</v>
      </c>
    </row>
    <row r="52" spans="1:13" ht="18.75" hidden="1">
      <c r="A52" s="268" t="s">
        <v>174</v>
      </c>
      <c r="B52" s="127" t="s">
        <v>175</v>
      </c>
      <c r="C52" s="104">
        <v>34724764</v>
      </c>
      <c r="D52" s="285">
        <f t="shared" si="9"/>
        <v>4.4647835210564153E-2</v>
      </c>
      <c r="E52" s="104">
        <v>0</v>
      </c>
      <c r="F52" s="285">
        <f t="shared" si="10"/>
        <v>0</v>
      </c>
      <c r="G52" s="104">
        <v>0</v>
      </c>
      <c r="H52" s="285">
        <f t="shared" si="11"/>
        <v>0</v>
      </c>
      <c r="I52" s="104">
        <f t="shared" si="15"/>
        <v>0</v>
      </c>
      <c r="J52" s="104">
        <v>0</v>
      </c>
      <c r="K52" s="285">
        <v>0</v>
      </c>
      <c r="L52" s="104">
        <v>0</v>
      </c>
      <c r="M52" s="287" t="e">
        <f t="shared" si="14"/>
        <v>#DIV/0!</v>
      </c>
    </row>
    <row r="53" spans="1:13" ht="18.75" hidden="1">
      <c r="A53" s="268" t="s">
        <v>176</v>
      </c>
      <c r="B53" s="127" t="s">
        <v>177</v>
      </c>
      <c r="C53" s="104">
        <v>0</v>
      </c>
      <c r="D53" s="285">
        <f t="shared" si="9"/>
        <v>0</v>
      </c>
      <c r="E53" s="104">
        <v>0</v>
      </c>
      <c r="F53" s="285">
        <f t="shared" si="10"/>
        <v>0</v>
      </c>
      <c r="G53" s="104">
        <v>0</v>
      </c>
      <c r="H53" s="285">
        <f t="shared" si="11"/>
        <v>0</v>
      </c>
      <c r="I53" s="104">
        <f t="shared" si="15"/>
        <v>0</v>
      </c>
      <c r="J53" s="104">
        <v>0</v>
      </c>
      <c r="K53" s="285">
        <v>0</v>
      </c>
      <c r="L53" s="104">
        <v>0</v>
      </c>
      <c r="M53" s="287" t="e">
        <f t="shared" si="14"/>
        <v>#DIV/0!</v>
      </c>
    </row>
    <row r="54" spans="1:13" hidden="1">
      <c r="A54" s="268" t="s">
        <v>178</v>
      </c>
      <c r="B54" s="127" t="s">
        <v>179</v>
      </c>
      <c r="C54" s="104">
        <v>0</v>
      </c>
      <c r="D54" s="285">
        <f t="shared" si="9"/>
        <v>0</v>
      </c>
      <c r="E54" s="104">
        <v>0</v>
      </c>
      <c r="F54" s="285">
        <f t="shared" si="10"/>
        <v>0</v>
      </c>
      <c r="G54" s="104">
        <v>0</v>
      </c>
      <c r="H54" s="285">
        <f t="shared" si="11"/>
        <v>0</v>
      </c>
      <c r="I54" s="104">
        <f t="shared" si="15"/>
        <v>0</v>
      </c>
      <c r="J54" s="104">
        <v>0</v>
      </c>
      <c r="K54" s="285">
        <v>0</v>
      </c>
      <c r="L54" s="104">
        <v>0</v>
      </c>
      <c r="M54" s="287" t="e">
        <f t="shared" si="14"/>
        <v>#DIV/0!</v>
      </c>
    </row>
    <row r="55" spans="1:13">
      <c r="A55" s="138"/>
      <c r="B55" s="138"/>
      <c r="C55" s="138"/>
      <c r="D55" s="285">
        <f t="shared" si="9"/>
        <v>0</v>
      </c>
      <c r="E55" s="138"/>
      <c r="F55" s="285">
        <f t="shared" si="10"/>
        <v>0</v>
      </c>
      <c r="G55" s="138"/>
      <c r="H55" s="285">
        <f t="shared" si="11"/>
        <v>0</v>
      </c>
      <c r="I55" s="138"/>
      <c r="J55" s="138"/>
      <c r="K55" s="285">
        <v>0</v>
      </c>
      <c r="L55" s="138"/>
      <c r="M55" s="287">
        <v>0</v>
      </c>
    </row>
    <row r="56" spans="1:13">
      <c r="A56" s="268"/>
      <c r="B56" s="130" t="s">
        <v>53</v>
      </c>
      <c r="C56" s="109">
        <f>SUM(C42:C54)</f>
        <v>118849048</v>
      </c>
      <c r="D56" s="285">
        <f t="shared" si="9"/>
        <v>0.15281177173836025</v>
      </c>
      <c r="E56" s="118">
        <f>E58+E59</f>
        <v>200000000</v>
      </c>
      <c r="F56" s="285">
        <f t="shared" si="10"/>
        <v>0.31640563202024996</v>
      </c>
      <c r="G56" s="109">
        <f>G57</f>
        <v>2817807</v>
      </c>
      <c r="H56" s="285">
        <f t="shared" si="11"/>
        <v>1.4011845097500919E-3</v>
      </c>
      <c r="I56" s="109">
        <f t="shared" si="15"/>
        <v>-197182193</v>
      </c>
      <c r="J56" s="109">
        <f>J57</f>
        <v>2817807</v>
      </c>
      <c r="K56" s="285">
        <v>0</v>
      </c>
      <c r="L56" s="109">
        <v>0</v>
      </c>
      <c r="M56" s="287">
        <f t="shared" si="14"/>
        <v>100</v>
      </c>
    </row>
    <row r="57" spans="1:13" ht="18.75">
      <c r="A57" s="268" t="s">
        <v>289</v>
      </c>
      <c r="B57" s="127" t="s">
        <v>290</v>
      </c>
      <c r="C57" s="104"/>
      <c r="D57" s="285">
        <f t="shared" si="9"/>
        <v>0</v>
      </c>
      <c r="E57" s="104"/>
      <c r="F57" s="285">
        <f t="shared" si="10"/>
        <v>0</v>
      </c>
      <c r="G57" s="104">
        <v>2817807</v>
      </c>
      <c r="H57" s="285">
        <f t="shared" si="11"/>
        <v>1.4011845097500919E-3</v>
      </c>
      <c r="I57" s="104"/>
      <c r="J57" s="104">
        <v>2817807</v>
      </c>
      <c r="K57" s="285">
        <v>0</v>
      </c>
      <c r="L57" s="104"/>
      <c r="M57" s="287">
        <f t="shared" si="14"/>
        <v>100</v>
      </c>
    </row>
    <row r="58" spans="1:13">
      <c r="A58" s="268" t="s">
        <v>178</v>
      </c>
      <c r="B58" s="127" t="s">
        <v>292</v>
      </c>
      <c r="C58" s="104"/>
      <c r="D58" s="285">
        <f t="shared" si="9"/>
        <v>0</v>
      </c>
      <c r="E58" s="104">
        <v>179825085</v>
      </c>
      <c r="F58" s="285">
        <f t="shared" si="10"/>
        <v>0.28448834836260084</v>
      </c>
      <c r="G58" s="104">
        <v>0</v>
      </c>
      <c r="H58" s="285">
        <f t="shared" si="11"/>
        <v>0</v>
      </c>
      <c r="I58" s="104"/>
      <c r="J58" s="104"/>
      <c r="K58" s="285">
        <v>0</v>
      </c>
      <c r="L58" s="104"/>
      <c r="M58" s="287">
        <v>0</v>
      </c>
    </row>
    <row r="59" spans="1:13" ht="18.75">
      <c r="A59" s="268" t="s">
        <v>176</v>
      </c>
      <c r="B59" s="127" t="s">
        <v>291</v>
      </c>
      <c r="C59" s="104"/>
      <c r="D59" s="285">
        <f t="shared" si="9"/>
        <v>0</v>
      </c>
      <c r="E59" s="104">
        <v>20174915</v>
      </c>
      <c r="F59" s="285">
        <f t="shared" si="10"/>
        <v>3.1917283657649106E-2</v>
      </c>
      <c r="G59" s="104">
        <v>0</v>
      </c>
      <c r="H59" s="285">
        <f t="shared" si="11"/>
        <v>0</v>
      </c>
      <c r="I59" s="104"/>
      <c r="J59" s="104">
        <v>0</v>
      </c>
      <c r="K59" s="285">
        <v>0</v>
      </c>
      <c r="L59" s="104"/>
      <c r="M59" s="287">
        <v>0</v>
      </c>
    </row>
    <row r="60" spans="1:13">
      <c r="A60" s="268" t="s">
        <v>63</v>
      </c>
      <c r="B60" s="127" t="s">
        <v>64</v>
      </c>
      <c r="C60" s="104"/>
      <c r="D60" s="285">
        <f t="shared" si="9"/>
        <v>0</v>
      </c>
      <c r="E60" s="104"/>
      <c r="F60" s="285">
        <f t="shared" si="10"/>
        <v>0</v>
      </c>
      <c r="G60" s="104"/>
      <c r="H60" s="285">
        <f t="shared" si="11"/>
        <v>0</v>
      </c>
      <c r="I60" s="104">
        <f t="shared" si="15"/>
        <v>0</v>
      </c>
      <c r="J60" s="104"/>
      <c r="K60" s="285">
        <v>0</v>
      </c>
      <c r="L60" s="104"/>
      <c r="M60" s="287">
        <v>0</v>
      </c>
    </row>
    <row r="61" spans="1:13">
      <c r="A61" s="268" t="s">
        <v>180</v>
      </c>
      <c r="B61" s="127" t="s">
        <v>181</v>
      </c>
      <c r="C61" s="104">
        <v>0</v>
      </c>
      <c r="D61" s="285">
        <f t="shared" si="9"/>
        <v>0</v>
      </c>
      <c r="E61" s="104">
        <v>20000000</v>
      </c>
      <c r="F61" s="285">
        <f t="shared" si="10"/>
        <v>3.1640563202024997E-2</v>
      </c>
      <c r="G61" s="104">
        <v>0</v>
      </c>
      <c r="H61" s="285">
        <f t="shared" si="11"/>
        <v>0</v>
      </c>
      <c r="I61" s="104">
        <f t="shared" si="15"/>
        <v>-20000000</v>
      </c>
      <c r="J61" s="104">
        <v>0</v>
      </c>
      <c r="K61" s="285">
        <v>0</v>
      </c>
      <c r="L61" s="104">
        <v>0</v>
      </c>
      <c r="M61" s="287">
        <v>0</v>
      </c>
    </row>
    <row r="62" spans="1:13">
      <c r="A62" s="268"/>
      <c r="B62" s="130" t="s">
        <v>54</v>
      </c>
      <c r="C62" s="109">
        <v>0</v>
      </c>
      <c r="D62" s="285">
        <f t="shared" si="9"/>
        <v>0</v>
      </c>
      <c r="E62" s="109">
        <f>E61</f>
        <v>20000000</v>
      </c>
      <c r="F62" s="285">
        <f t="shared" si="10"/>
        <v>3.1640563202024997E-2</v>
      </c>
      <c r="G62" s="109">
        <v>0</v>
      </c>
      <c r="H62" s="285">
        <f t="shared" si="11"/>
        <v>0</v>
      </c>
      <c r="I62" s="109">
        <f t="shared" si="15"/>
        <v>-20000000</v>
      </c>
      <c r="J62" s="109">
        <v>0</v>
      </c>
      <c r="K62" s="285">
        <v>0</v>
      </c>
      <c r="L62" s="109">
        <v>0</v>
      </c>
      <c r="M62" s="289">
        <v>0</v>
      </c>
    </row>
    <row r="63" spans="1:13">
      <c r="A63" s="268"/>
      <c r="B63" s="130" t="s">
        <v>293</v>
      </c>
      <c r="C63" s="109">
        <f>C56+C62</f>
        <v>118849048</v>
      </c>
      <c r="D63" s="285">
        <f t="shared" si="9"/>
        <v>0.15281177173836025</v>
      </c>
      <c r="E63" s="109">
        <f>E56+E62</f>
        <v>220000000</v>
      </c>
      <c r="F63" s="285">
        <f t="shared" si="10"/>
        <v>0.34804619522227498</v>
      </c>
      <c r="G63" s="109">
        <f>G56+G62</f>
        <v>2817807</v>
      </c>
      <c r="H63" s="285">
        <f t="shared" si="11"/>
        <v>1.4011845097500919E-3</v>
      </c>
      <c r="I63" s="109">
        <f>I56+I62</f>
        <v>-217182193</v>
      </c>
      <c r="J63" s="109">
        <f>J56+J62</f>
        <v>2817807</v>
      </c>
      <c r="K63" s="285">
        <v>0</v>
      </c>
      <c r="L63" s="109">
        <f>L56+L62</f>
        <v>0</v>
      </c>
      <c r="M63" s="109">
        <f>M56+M62</f>
        <v>100</v>
      </c>
    </row>
    <row r="64" spans="1:13">
      <c r="A64" s="290"/>
      <c r="B64" s="291" t="s">
        <v>56</v>
      </c>
      <c r="C64" s="292">
        <f>C63+C33</f>
        <v>777747987.91999996</v>
      </c>
      <c r="D64" s="293">
        <f t="shared" si="9"/>
        <v>1</v>
      </c>
      <c r="E64" s="294">
        <f>E33+E63</f>
        <v>632100000</v>
      </c>
      <c r="F64" s="293">
        <f t="shared" si="10"/>
        <v>1</v>
      </c>
      <c r="G64" s="294">
        <f>G33+G63</f>
        <v>2011017807</v>
      </c>
      <c r="H64" s="293">
        <f t="shared" si="11"/>
        <v>1</v>
      </c>
      <c r="I64" s="294">
        <f>I63+I33</f>
        <v>1378917807</v>
      </c>
      <c r="J64" s="294">
        <f>J63+J33</f>
        <v>1979443516.5899997</v>
      </c>
      <c r="K64" s="294">
        <f>K63+K33</f>
        <v>0</v>
      </c>
      <c r="L64" s="294">
        <f>L63+L33</f>
        <v>31574290.410000324</v>
      </c>
      <c r="M64" s="294">
        <f>M63+M33</f>
        <v>198.42773177920526</v>
      </c>
    </row>
    <row r="65" spans="1:13">
      <c r="A65" s="290"/>
      <c r="B65" s="295" t="s">
        <v>93</v>
      </c>
      <c r="C65" s="296">
        <v>477472.35</v>
      </c>
      <c r="D65" s="296">
        <v>100</v>
      </c>
      <c r="E65" s="296">
        <v>0</v>
      </c>
      <c r="F65" s="296"/>
      <c r="G65" s="296">
        <v>0</v>
      </c>
      <c r="H65" s="296"/>
      <c r="I65" s="296">
        <f t="shared" si="15"/>
        <v>0</v>
      </c>
      <c r="J65" s="296">
        <v>0</v>
      </c>
      <c r="K65" s="296">
        <v>0</v>
      </c>
      <c r="L65" s="296">
        <v>0</v>
      </c>
      <c r="M65" s="297">
        <v>0</v>
      </c>
    </row>
    <row r="66" spans="1:13">
      <c r="A66" s="290"/>
      <c r="B66" s="295" t="s">
        <v>94</v>
      </c>
      <c r="C66" s="296">
        <v>477472.35</v>
      </c>
      <c r="D66" s="296">
        <v>100</v>
      </c>
      <c r="E66" s="296">
        <v>0</v>
      </c>
      <c r="F66" s="296"/>
      <c r="G66" s="296">
        <v>0</v>
      </c>
      <c r="H66" s="296"/>
      <c r="I66" s="296">
        <f t="shared" si="15"/>
        <v>0</v>
      </c>
      <c r="J66" s="296">
        <f>J68+J69</f>
        <v>1174916</v>
      </c>
      <c r="K66" s="296">
        <v>0</v>
      </c>
      <c r="L66" s="296">
        <v>0</v>
      </c>
      <c r="M66" s="297">
        <v>0</v>
      </c>
    </row>
    <row r="67" spans="1:13">
      <c r="A67" s="290" t="s">
        <v>63</v>
      </c>
      <c r="B67" s="298" t="s">
        <v>64</v>
      </c>
      <c r="C67" s="299"/>
      <c r="D67" s="299"/>
      <c r="E67" s="299"/>
      <c r="F67" s="299"/>
      <c r="G67" s="299"/>
      <c r="H67" s="299"/>
      <c r="I67" s="299">
        <f t="shared" si="15"/>
        <v>0</v>
      </c>
      <c r="J67" s="299"/>
      <c r="K67" s="299"/>
      <c r="L67" s="299"/>
      <c r="M67" s="300"/>
    </row>
    <row r="68" spans="1:13">
      <c r="A68" s="290" t="s">
        <v>144</v>
      </c>
      <c r="B68" s="298" t="s">
        <v>145</v>
      </c>
      <c r="C68" s="299">
        <v>280952.34999999998</v>
      </c>
      <c r="D68" s="299"/>
      <c r="E68" s="299"/>
      <c r="F68" s="299"/>
      <c r="G68" s="299">
        <v>0</v>
      </c>
      <c r="H68" s="299"/>
      <c r="I68" s="299">
        <f t="shared" si="15"/>
        <v>0</v>
      </c>
      <c r="J68" s="299">
        <v>1104916</v>
      </c>
      <c r="K68" s="299">
        <v>0</v>
      </c>
      <c r="L68" s="299">
        <v>0</v>
      </c>
      <c r="M68" s="300">
        <v>0</v>
      </c>
    </row>
    <row r="69" spans="1:13">
      <c r="A69" s="290" t="s">
        <v>146</v>
      </c>
      <c r="B69" s="298" t="s">
        <v>147</v>
      </c>
      <c r="C69" s="299">
        <v>15508</v>
      </c>
      <c r="D69" s="299"/>
      <c r="E69" s="299"/>
      <c r="F69" s="299"/>
      <c r="G69" s="299">
        <v>0</v>
      </c>
      <c r="H69" s="299"/>
      <c r="I69" s="299">
        <f t="shared" si="15"/>
        <v>0</v>
      </c>
      <c r="J69" s="299">
        <v>70000</v>
      </c>
      <c r="K69" s="299">
        <v>0</v>
      </c>
      <c r="L69" s="299">
        <v>0</v>
      </c>
      <c r="M69" s="300">
        <v>0</v>
      </c>
    </row>
    <row r="70" spans="1:13">
      <c r="A70" s="290" t="s">
        <v>63</v>
      </c>
      <c r="B70" s="298" t="s">
        <v>64</v>
      </c>
      <c r="C70" s="299">
        <v>181012</v>
      </c>
      <c r="D70" s="299"/>
      <c r="E70" s="299"/>
      <c r="F70" s="299"/>
      <c r="G70" s="299">
        <v>0</v>
      </c>
      <c r="H70" s="299"/>
      <c r="I70" s="299">
        <f t="shared" si="15"/>
        <v>0</v>
      </c>
      <c r="J70" s="299">
        <v>0</v>
      </c>
      <c r="K70" s="299">
        <v>0</v>
      </c>
      <c r="L70" s="299">
        <v>0</v>
      </c>
      <c r="M70" s="300">
        <v>0</v>
      </c>
    </row>
    <row r="71" spans="1:13" ht="15" thickBot="1">
      <c r="A71" s="290"/>
      <c r="B71" s="301" t="s">
        <v>59</v>
      </c>
      <c r="C71" s="302">
        <f>C33+C40+C65</f>
        <v>778225460.26999998</v>
      </c>
      <c r="D71" s="302"/>
      <c r="E71" s="302">
        <f>E33+E40+E65</f>
        <v>632100000</v>
      </c>
      <c r="F71" s="302"/>
      <c r="G71" s="302">
        <f>G33+G40+G65</f>
        <v>2011017807</v>
      </c>
      <c r="H71" s="302"/>
      <c r="I71" s="302">
        <f t="shared" si="15"/>
        <v>1378917807</v>
      </c>
      <c r="J71" s="302">
        <f>J64+J65+J66</f>
        <v>1980618432.5899997</v>
      </c>
      <c r="K71" s="302"/>
      <c r="L71" s="302">
        <f>J71-G71</f>
        <v>-30399374.410000324</v>
      </c>
      <c r="M71" s="303">
        <f t="shared" si="14"/>
        <v>98.488358765189176</v>
      </c>
    </row>
    <row r="72" spans="1:13" ht="15" thickTop="1">
      <c r="A72" s="369"/>
      <c r="B72" s="369"/>
      <c r="C72" s="369"/>
      <c r="D72" s="369"/>
      <c r="E72" s="369"/>
      <c r="F72" s="369"/>
      <c r="G72" s="369"/>
      <c r="H72" s="369"/>
      <c r="I72" s="369"/>
      <c r="J72" s="369"/>
      <c r="K72" s="369"/>
      <c r="L72" s="369"/>
      <c r="M72" s="369"/>
    </row>
    <row r="73" spans="1:13">
      <c r="A73" s="30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</row>
    <row r="76" spans="1:13">
      <c r="G76" s="132"/>
      <c r="H76" s="132"/>
      <c r="I76" s="132"/>
    </row>
    <row r="77" spans="1:13">
      <c r="G77" s="132"/>
      <c r="H77" s="132"/>
      <c r="I77" s="132"/>
    </row>
  </sheetData>
  <mergeCells count="19">
    <mergeCell ref="A1:M1"/>
    <mergeCell ref="A2:M2"/>
    <mergeCell ref="A3:A4"/>
    <mergeCell ref="B3:D4"/>
    <mergeCell ref="E3:F4"/>
    <mergeCell ref="G3:M4"/>
    <mergeCell ref="A10:B10"/>
    <mergeCell ref="A31:B31"/>
    <mergeCell ref="A72:M72"/>
    <mergeCell ref="B5:D5"/>
    <mergeCell ref="E5:F5"/>
    <mergeCell ref="G5:M5"/>
    <mergeCell ref="A6:B9"/>
    <mergeCell ref="C6:M6"/>
    <mergeCell ref="E7:F7"/>
    <mergeCell ref="G7:H7"/>
    <mergeCell ref="J7:K7"/>
    <mergeCell ref="L7:L8"/>
    <mergeCell ref="M7:M8"/>
  </mergeCells>
  <pageMargins left="0.7" right="0.7" top="0.75" bottom="0.75" header="0.3" footer="0.3"/>
  <pageSetup scale="65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2"/>
  <sheetViews>
    <sheetView topLeftCell="A73" workbookViewId="0">
      <selection activeCell="E20" sqref="E20"/>
    </sheetView>
  </sheetViews>
  <sheetFormatPr defaultRowHeight="14.25"/>
  <cols>
    <col min="1" max="1" width="3.25" style="138" customWidth="1"/>
    <col min="2" max="2" width="10.125" style="138" bestFit="1" customWidth="1"/>
    <col min="3" max="3" width="40.25" style="138" bestFit="1" customWidth="1"/>
    <col min="4" max="4" width="11.375" style="138" bestFit="1" customWidth="1"/>
    <col min="5" max="5" width="9.25" style="138" bestFit="1" customWidth="1"/>
    <col min="6" max="6" width="11.625" style="138" bestFit="1" customWidth="1"/>
    <col min="7" max="7" width="8.5" style="138" customWidth="1"/>
    <col min="8" max="8" width="11.375" style="138" bestFit="1" customWidth="1"/>
    <col min="9" max="9" width="8.875" style="138" bestFit="1" customWidth="1"/>
    <col min="10" max="10" width="14.125" style="246" bestFit="1" customWidth="1"/>
    <col min="11" max="11" width="15" style="138" bestFit="1" customWidth="1"/>
    <col min="12" max="12" width="9" style="246" customWidth="1"/>
    <col min="13" max="13" width="17.25" style="138" customWidth="1"/>
    <col min="14" max="14" width="9.375" style="138" bestFit="1" customWidth="1"/>
    <col min="15" max="15" width="18.25" style="138" bestFit="1" customWidth="1"/>
    <col min="16" max="16384" width="9" style="138"/>
  </cols>
  <sheetData>
    <row r="1" spans="1:14">
      <c r="A1" s="94"/>
      <c r="B1" s="211"/>
      <c r="C1" s="247"/>
      <c r="D1" s="94"/>
      <c r="E1" s="94"/>
      <c r="F1" s="94"/>
      <c r="G1" s="94"/>
      <c r="H1" s="94"/>
      <c r="I1" s="94"/>
      <c r="J1" s="212"/>
      <c r="K1" s="94"/>
      <c r="L1" s="212"/>
      <c r="M1" s="94"/>
      <c r="N1" s="94"/>
    </row>
    <row r="2" spans="1:14" ht="15">
      <c r="A2" s="94"/>
      <c r="B2" s="390" t="s">
        <v>0</v>
      </c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</row>
    <row r="3" spans="1:14">
      <c r="A3" s="94"/>
      <c r="B3" s="391" t="s">
        <v>215</v>
      </c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1:14">
      <c r="A4" s="94"/>
      <c r="B4" s="391" t="s">
        <v>1</v>
      </c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</row>
    <row r="5" spans="1:14" ht="15" thickBot="1">
      <c r="A5" s="392"/>
      <c r="B5" s="94"/>
      <c r="C5" s="247"/>
      <c r="D5" s="94"/>
      <c r="E5" s="94"/>
      <c r="F5" s="94"/>
      <c r="G5" s="94"/>
      <c r="H5" s="94"/>
      <c r="I5" s="94"/>
      <c r="J5" s="212"/>
      <c r="K5" s="94"/>
      <c r="L5" s="212"/>
      <c r="M5" s="94"/>
      <c r="N5" s="94"/>
    </row>
    <row r="6" spans="1:14" ht="15.75" thickTop="1" thickBot="1">
      <c r="A6" s="392"/>
      <c r="B6" s="393" t="s">
        <v>2</v>
      </c>
      <c r="C6" s="394" t="s">
        <v>216</v>
      </c>
      <c r="D6" s="394"/>
      <c r="E6" s="394"/>
      <c r="F6" s="394" t="s">
        <v>3</v>
      </c>
      <c r="G6" s="394"/>
      <c r="H6" s="395" t="s">
        <v>4</v>
      </c>
      <c r="I6" s="395"/>
      <c r="J6" s="395"/>
      <c r="K6" s="395"/>
      <c r="L6" s="395"/>
      <c r="M6" s="395"/>
      <c r="N6" s="395"/>
    </row>
    <row r="7" spans="1:14" ht="15" thickTop="1">
      <c r="A7" s="94"/>
      <c r="B7" s="393"/>
      <c r="C7" s="394"/>
      <c r="D7" s="394"/>
      <c r="E7" s="394"/>
      <c r="F7" s="394"/>
      <c r="G7" s="394"/>
      <c r="H7" s="395"/>
      <c r="I7" s="395"/>
      <c r="J7" s="395"/>
      <c r="K7" s="395"/>
      <c r="L7" s="395"/>
      <c r="M7" s="395"/>
      <c r="N7" s="395"/>
    </row>
    <row r="8" spans="1:14">
      <c r="A8" s="94"/>
      <c r="B8" s="213" t="s">
        <v>141</v>
      </c>
      <c r="C8" s="383" t="s">
        <v>217</v>
      </c>
      <c r="D8" s="383"/>
      <c r="E8" s="383"/>
      <c r="F8" s="383" t="s">
        <v>6</v>
      </c>
      <c r="G8" s="383"/>
      <c r="H8" s="384" t="s">
        <v>218</v>
      </c>
      <c r="I8" s="384"/>
      <c r="J8" s="384"/>
      <c r="K8" s="384"/>
      <c r="L8" s="384"/>
      <c r="M8" s="384"/>
      <c r="N8" s="384"/>
    </row>
    <row r="9" spans="1:14" ht="15" thickBot="1">
      <c r="A9" s="94"/>
      <c r="B9" s="385" t="s">
        <v>8</v>
      </c>
      <c r="C9" s="385"/>
      <c r="D9" s="386" t="s">
        <v>9</v>
      </c>
      <c r="E9" s="386"/>
      <c r="F9" s="386"/>
      <c r="G9" s="386"/>
      <c r="H9" s="386"/>
      <c r="I9" s="386"/>
      <c r="J9" s="386"/>
      <c r="K9" s="386"/>
      <c r="L9" s="386"/>
      <c r="M9" s="386"/>
      <c r="N9" s="386"/>
    </row>
    <row r="10" spans="1:14" ht="15.75" thickTop="1" thickBot="1">
      <c r="A10" s="94"/>
      <c r="B10" s="385"/>
      <c r="C10" s="385"/>
      <c r="D10" s="214" t="s">
        <v>10</v>
      </c>
      <c r="E10" s="215">
        <v>2024</v>
      </c>
      <c r="F10" s="387" t="s">
        <v>11</v>
      </c>
      <c r="G10" s="387"/>
      <c r="H10" s="387" t="s">
        <v>11</v>
      </c>
      <c r="I10" s="387"/>
      <c r="J10" s="20" t="s">
        <v>11</v>
      </c>
      <c r="K10" s="387" t="s">
        <v>11</v>
      </c>
      <c r="L10" s="387"/>
      <c r="M10" s="388" t="s">
        <v>12</v>
      </c>
      <c r="N10" s="389" t="s">
        <v>13</v>
      </c>
    </row>
    <row r="11" spans="1:14" ht="37.5" thickTop="1" thickBot="1">
      <c r="A11" s="94"/>
      <c r="B11" s="385"/>
      <c r="C11" s="385"/>
      <c r="D11" s="21" t="s">
        <v>14</v>
      </c>
      <c r="E11" s="22" t="s">
        <v>15</v>
      </c>
      <c r="F11" s="23" t="s">
        <v>16</v>
      </c>
      <c r="G11" s="24" t="s">
        <v>15</v>
      </c>
      <c r="H11" s="23" t="s">
        <v>17</v>
      </c>
      <c r="I11" s="24" t="s">
        <v>15</v>
      </c>
      <c r="J11" s="25" t="s">
        <v>18</v>
      </c>
      <c r="K11" s="23" t="s">
        <v>19</v>
      </c>
      <c r="L11" s="26" t="s">
        <v>15</v>
      </c>
      <c r="M11" s="388"/>
      <c r="N11" s="389"/>
    </row>
    <row r="12" spans="1:14" ht="15.75" thickTop="1" thickBot="1">
      <c r="A12" s="94"/>
      <c r="B12" s="385"/>
      <c r="C12" s="385"/>
      <c r="D12" s="27" t="s">
        <v>20</v>
      </c>
      <c r="E12" s="27" t="s">
        <v>21</v>
      </c>
      <c r="F12" s="27" t="s">
        <v>22</v>
      </c>
      <c r="G12" s="27" t="s">
        <v>23</v>
      </c>
      <c r="H12" s="27" t="s">
        <v>24</v>
      </c>
      <c r="I12" s="27" t="s">
        <v>25</v>
      </c>
      <c r="J12" s="28" t="s">
        <v>26</v>
      </c>
      <c r="K12" s="27" t="s">
        <v>27</v>
      </c>
      <c r="L12" s="28" t="s">
        <v>28</v>
      </c>
      <c r="M12" s="27" t="s">
        <v>29</v>
      </c>
      <c r="N12" s="29" t="s">
        <v>30</v>
      </c>
    </row>
    <row r="13" spans="1:14" ht="15" thickTop="1">
      <c r="A13" s="94"/>
      <c r="B13" s="352" t="s">
        <v>31</v>
      </c>
      <c r="C13" s="352"/>
      <c r="D13" s="30"/>
      <c r="E13" s="31"/>
      <c r="F13" s="30"/>
      <c r="G13" s="31"/>
      <c r="H13" s="30"/>
      <c r="I13" s="31"/>
      <c r="J13" s="32"/>
      <c r="K13" s="30"/>
      <c r="L13" s="33"/>
      <c r="M13" s="30"/>
      <c r="N13" s="34"/>
    </row>
    <row r="14" spans="1:14">
      <c r="A14" s="94"/>
      <c r="B14" s="35" t="s">
        <v>32</v>
      </c>
      <c r="C14" s="19" t="s">
        <v>33</v>
      </c>
      <c r="D14" s="30"/>
      <c r="E14" s="31"/>
      <c r="F14" s="30"/>
      <c r="G14" s="31"/>
      <c r="H14" s="30"/>
      <c r="I14" s="31"/>
      <c r="J14" s="36"/>
      <c r="K14" s="30"/>
      <c r="L14" s="33"/>
      <c r="M14" s="30"/>
      <c r="N14" s="34"/>
    </row>
    <row r="15" spans="1:14">
      <c r="A15" s="94"/>
      <c r="B15" s="37">
        <v>600</v>
      </c>
      <c r="C15" s="216" t="s">
        <v>35</v>
      </c>
      <c r="D15" s="217">
        <v>768386163</v>
      </c>
      <c r="E15" s="218">
        <f>D15/D$30</f>
        <v>0.32006291970025691</v>
      </c>
      <c r="F15" s="219">
        <v>785201000</v>
      </c>
      <c r="G15" s="218">
        <f>F15/F$30</f>
        <v>0.26094535076201464</v>
      </c>
      <c r="H15" s="219">
        <v>799569100</v>
      </c>
      <c r="I15" s="218">
        <f>H15/H$30</f>
        <v>0.26145704169348044</v>
      </c>
      <c r="J15" s="220">
        <f>H15-F15</f>
        <v>14368100</v>
      </c>
      <c r="K15" s="217">
        <v>796049364</v>
      </c>
      <c r="L15" s="218">
        <f>K15/K$30</f>
        <v>0.27702096547978233</v>
      </c>
      <c r="M15" s="219">
        <f>H15-K15</f>
        <v>3519736</v>
      </c>
      <c r="N15" s="221">
        <f>K15/H15</f>
        <v>0.99559795895063974</v>
      </c>
    </row>
    <row r="16" spans="1:14">
      <c r="A16" s="94"/>
      <c r="B16" s="37" t="s">
        <v>36</v>
      </c>
      <c r="C16" s="216" t="s">
        <v>37</v>
      </c>
      <c r="D16" s="217">
        <v>123479702</v>
      </c>
      <c r="E16" s="218">
        <f t="shared" ref="E16:E30" si="0">D16/D$30</f>
        <v>5.1434130192474135E-2</v>
      </c>
      <c r="F16" s="219">
        <v>131600000</v>
      </c>
      <c r="G16" s="218">
        <f t="shared" ref="G16:G30" si="1">F16/F$30</f>
        <v>4.3734544607407687E-2</v>
      </c>
      <c r="H16" s="219">
        <v>130713300</v>
      </c>
      <c r="I16" s="218">
        <f t="shared" ref="I16:I30" si="2">H16/H$30</f>
        <v>4.2742913311673021E-2</v>
      </c>
      <c r="J16" s="220">
        <f t="shared" ref="J16:J52" si="3">H16-F16</f>
        <v>-886700</v>
      </c>
      <c r="K16" s="217">
        <v>129445901</v>
      </c>
      <c r="L16" s="218">
        <f t="shared" ref="L16:L30" si="4">K16/K$30</f>
        <v>4.5046488439152023E-2</v>
      </c>
      <c r="M16" s="219">
        <f t="shared" ref="M16:M30" si="5">H16-K16</f>
        <v>1267399</v>
      </c>
      <c r="N16" s="221">
        <f t="shared" ref="N16:N30" si="6">K16/H16</f>
        <v>0.99030397824857919</v>
      </c>
    </row>
    <row r="17" spans="1:15">
      <c r="A17" s="94"/>
      <c r="B17" s="37" t="s">
        <v>38</v>
      </c>
      <c r="C17" s="216" t="s">
        <v>39</v>
      </c>
      <c r="D17" s="217">
        <v>137863394.19</v>
      </c>
      <c r="E17" s="218">
        <f t="shared" si="0"/>
        <v>5.7425501120377191E-2</v>
      </c>
      <c r="F17" s="219">
        <v>122564000</v>
      </c>
      <c r="G17" s="218">
        <f t="shared" si="1"/>
        <v>4.0731616453361062E-2</v>
      </c>
      <c r="H17" s="219">
        <v>142078970</v>
      </c>
      <c r="I17" s="218">
        <f t="shared" si="2"/>
        <v>4.6459458204496346E-2</v>
      </c>
      <c r="J17" s="220">
        <f t="shared" si="3"/>
        <v>19514970</v>
      </c>
      <c r="K17" s="217">
        <v>127756680.59</v>
      </c>
      <c r="L17" s="218">
        <f t="shared" si="4"/>
        <v>4.445864867688528E-2</v>
      </c>
      <c r="M17" s="219">
        <f t="shared" si="5"/>
        <v>14322289.409999996</v>
      </c>
      <c r="N17" s="221">
        <f t="shared" si="6"/>
        <v>0.89919486740366994</v>
      </c>
    </row>
    <row r="18" spans="1:15">
      <c r="A18" s="94"/>
      <c r="B18" s="37" t="s">
        <v>40</v>
      </c>
      <c r="C18" s="216" t="s">
        <v>41</v>
      </c>
      <c r="D18" s="217">
        <v>0</v>
      </c>
      <c r="E18" s="218">
        <f t="shared" si="0"/>
        <v>0</v>
      </c>
      <c r="F18" s="219">
        <v>0</v>
      </c>
      <c r="G18" s="218">
        <f t="shared" si="1"/>
        <v>0</v>
      </c>
      <c r="H18" s="219">
        <v>0</v>
      </c>
      <c r="I18" s="218">
        <f t="shared" si="2"/>
        <v>0</v>
      </c>
      <c r="J18" s="220">
        <f t="shared" si="3"/>
        <v>0</v>
      </c>
      <c r="K18" s="217"/>
      <c r="L18" s="218">
        <f t="shared" si="4"/>
        <v>0</v>
      </c>
      <c r="M18" s="219">
        <f t="shared" si="5"/>
        <v>0</v>
      </c>
      <c r="N18" s="221">
        <v>0</v>
      </c>
    </row>
    <row r="19" spans="1:15">
      <c r="A19" s="94"/>
      <c r="B19" s="37" t="s">
        <v>42</v>
      </c>
      <c r="C19" s="216" t="s">
        <v>43</v>
      </c>
      <c r="D19" s="217">
        <v>434771585.64999998</v>
      </c>
      <c r="E19" s="218">
        <f t="shared" si="0"/>
        <v>0.18109938700945777</v>
      </c>
      <c r="F19" s="219">
        <v>471950000</v>
      </c>
      <c r="G19" s="218">
        <f t="shared" si="1"/>
        <v>0.15684284443363267</v>
      </c>
      <c r="H19" s="219">
        <v>507056630</v>
      </c>
      <c r="I19" s="218">
        <f t="shared" si="2"/>
        <v>0.16580621543637153</v>
      </c>
      <c r="J19" s="220">
        <f t="shared" si="3"/>
        <v>35106630</v>
      </c>
      <c r="K19" s="217">
        <v>500153714.77999997</v>
      </c>
      <c r="L19" s="218">
        <f t="shared" si="4"/>
        <v>0.17405084561647269</v>
      </c>
      <c r="M19" s="219">
        <f t="shared" si="5"/>
        <v>6902915.2200000286</v>
      </c>
      <c r="N19" s="221">
        <f t="shared" si="6"/>
        <v>0.98638630320246468</v>
      </c>
    </row>
    <row r="20" spans="1:15">
      <c r="A20" s="94"/>
      <c r="B20" s="37" t="s">
        <v>44</v>
      </c>
      <c r="C20" s="216" t="s">
        <v>45</v>
      </c>
      <c r="D20" s="217">
        <v>8835602</v>
      </c>
      <c r="E20" s="218">
        <f t="shared" si="0"/>
        <v>3.68037415248123E-3</v>
      </c>
      <c r="F20" s="219">
        <v>9960000</v>
      </c>
      <c r="G20" s="218">
        <f t="shared" si="1"/>
        <v>3.3100004885241686E-3</v>
      </c>
      <c r="H20" s="219">
        <v>40360000</v>
      </c>
      <c r="I20" s="218">
        <f t="shared" si="2"/>
        <v>1.3197616319526194E-2</v>
      </c>
      <c r="J20" s="220">
        <f t="shared" si="3"/>
        <v>30400000</v>
      </c>
      <c r="K20" s="217">
        <v>34731068</v>
      </c>
      <c r="L20" s="218">
        <f t="shared" si="4"/>
        <v>1.2086227845417854E-2</v>
      </c>
      <c r="M20" s="219">
        <f t="shared" si="5"/>
        <v>5628932</v>
      </c>
      <c r="N20" s="221">
        <f t="shared" si="6"/>
        <v>0.86053191278493557</v>
      </c>
    </row>
    <row r="21" spans="1:15">
      <c r="A21" s="94"/>
      <c r="B21" s="37" t="s">
        <v>46</v>
      </c>
      <c r="C21" s="216" t="s">
        <v>47</v>
      </c>
      <c r="D21" s="217">
        <v>6148005</v>
      </c>
      <c r="E21" s="218">
        <f t="shared" si="0"/>
        <v>2.5608847808361404E-3</v>
      </c>
      <c r="F21" s="219">
        <v>288000</v>
      </c>
      <c r="G21" s="218">
        <f t="shared" si="1"/>
        <v>9.5710857499494022E-5</v>
      </c>
      <c r="H21" s="219">
        <v>2850000</v>
      </c>
      <c r="I21" s="218">
        <f t="shared" si="2"/>
        <v>9.3194267865831645E-4</v>
      </c>
      <c r="J21" s="220">
        <f>H21-F21</f>
        <v>2562000</v>
      </c>
      <c r="K21" s="217">
        <v>2117430</v>
      </c>
      <c r="L21" s="218">
        <f t="shared" si="4"/>
        <v>7.3685443323318262E-4</v>
      </c>
      <c r="M21" s="219">
        <f t="shared" si="5"/>
        <v>732570</v>
      </c>
      <c r="N21" s="221">
        <f t="shared" si="6"/>
        <v>0.74295789473684215</v>
      </c>
    </row>
    <row r="22" spans="1:15">
      <c r="A22" s="94"/>
      <c r="B22" s="38"/>
      <c r="C22" s="222" t="s">
        <v>48</v>
      </c>
      <c r="D22" s="223">
        <f>SUM(D15:D21)</f>
        <v>1479484451.8400002</v>
      </c>
      <c r="E22" s="218">
        <f t="shared" si="0"/>
        <v>0.6162631969558835</v>
      </c>
      <c r="F22" s="224">
        <f>SUM(F15:F21)</f>
        <v>1521563000</v>
      </c>
      <c r="G22" s="218">
        <f t="shared" si="1"/>
        <v>0.50566006760243964</v>
      </c>
      <c r="H22" s="224">
        <f>SUM(H15:H21)</f>
        <v>1622628000</v>
      </c>
      <c r="I22" s="218">
        <f t="shared" si="2"/>
        <v>0.53059518764420588</v>
      </c>
      <c r="J22" s="220">
        <f t="shared" si="3"/>
        <v>101065000</v>
      </c>
      <c r="K22" s="223">
        <f>SUM(K15:K21)</f>
        <v>1590254158.3699999</v>
      </c>
      <c r="L22" s="218">
        <f t="shared" si="4"/>
        <v>0.55340003049094333</v>
      </c>
      <c r="M22" s="219">
        <f t="shared" si="5"/>
        <v>32373841.630000114</v>
      </c>
      <c r="N22" s="225">
        <f t="shared" si="6"/>
        <v>0.98004851288773509</v>
      </c>
      <c r="O22" s="226"/>
    </row>
    <row r="23" spans="1:15">
      <c r="A23" s="94"/>
      <c r="B23" s="37" t="s">
        <v>49</v>
      </c>
      <c r="C23" s="216" t="s">
        <v>50</v>
      </c>
      <c r="D23" s="217">
        <v>0</v>
      </c>
      <c r="E23" s="218">
        <f t="shared" si="0"/>
        <v>0</v>
      </c>
      <c r="F23" s="219">
        <v>500000</v>
      </c>
      <c r="G23" s="218">
        <f t="shared" si="1"/>
        <v>1.6616468315884379E-4</v>
      </c>
      <c r="H23" s="219">
        <v>0</v>
      </c>
      <c r="I23" s="218">
        <f t="shared" si="2"/>
        <v>0</v>
      </c>
      <c r="J23" s="220">
        <f t="shared" si="3"/>
        <v>-500000</v>
      </c>
      <c r="K23" s="217">
        <v>0</v>
      </c>
      <c r="L23" s="218">
        <f t="shared" si="4"/>
        <v>0</v>
      </c>
      <c r="M23" s="219">
        <f t="shared" si="5"/>
        <v>0</v>
      </c>
      <c r="N23" s="221">
        <v>0</v>
      </c>
    </row>
    <row r="24" spans="1:15">
      <c r="A24" s="94"/>
      <c r="B24" s="37" t="s">
        <v>51</v>
      </c>
      <c r="C24" s="216" t="s">
        <v>52</v>
      </c>
      <c r="D24" s="217">
        <v>921250265.32000005</v>
      </c>
      <c r="E24" s="218">
        <f t="shared" si="0"/>
        <v>0.38373680304411667</v>
      </c>
      <c r="F24" s="219">
        <v>1467000000</v>
      </c>
      <c r="G24" s="218">
        <f t="shared" si="1"/>
        <v>0.48752718038804771</v>
      </c>
      <c r="H24" s="219">
        <v>1430500000</v>
      </c>
      <c r="I24" s="218">
        <f t="shared" si="2"/>
        <v>0.46776982520025323</v>
      </c>
      <c r="J24" s="220">
        <f t="shared" si="3"/>
        <v>-36500000</v>
      </c>
      <c r="K24" s="217">
        <v>1283352763.8399999</v>
      </c>
      <c r="L24" s="218">
        <f t="shared" si="4"/>
        <v>0.44659996950905656</v>
      </c>
      <c r="M24" s="219">
        <f t="shared" si="5"/>
        <v>147147236.16000009</v>
      </c>
      <c r="N24" s="221">
        <f t="shared" si="6"/>
        <v>0.8971358013561691</v>
      </c>
    </row>
    <row r="25" spans="1:15" s="230" customFormat="1" ht="15">
      <c r="A25" s="227"/>
      <c r="B25" s="38"/>
      <c r="C25" s="222" t="s">
        <v>53</v>
      </c>
      <c r="D25" s="223">
        <f>D23+D24</f>
        <v>921250265.32000005</v>
      </c>
      <c r="E25" s="218">
        <f t="shared" si="0"/>
        <v>0.38373680304411667</v>
      </c>
      <c r="F25" s="224">
        <f>F23+F24</f>
        <v>1467500000</v>
      </c>
      <c r="G25" s="218">
        <f t="shared" si="1"/>
        <v>0.48769334507120654</v>
      </c>
      <c r="H25" s="224">
        <f>H23+H24</f>
        <v>1430500000</v>
      </c>
      <c r="I25" s="218">
        <f t="shared" si="2"/>
        <v>0.46776982520025323</v>
      </c>
      <c r="J25" s="228">
        <f t="shared" si="3"/>
        <v>-37000000</v>
      </c>
      <c r="K25" s="224">
        <f>K23+K24</f>
        <v>1283352763.8399999</v>
      </c>
      <c r="L25" s="218">
        <f t="shared" si="4"/>
        <v>0.44659996950905656</v>
      </c>
      <c r="M25" s="219">
        <f t="shared" si="5"/>
        <v>147147236.16000009</v>
      </c>
      <c r="N25" s="229">
        <f t="shared" si="6"/>
        <v>0.8971358013561691</v>
      </c>
    </row>
    <row r="26" spans="1:15">
      <c r="A26" s="94"/>
      <c r="B26" s="37" t="s">
        <v>49</v>
      </c>
      <c r="C26" s="216" t="s">
        <v>50</v>
      </c>
      <c r="D26" s="217">
        <v>0</v>
      </c>
      <c r="E26" s="218">
        <f t="shared" si="0"/>
        <v>0</v>
      </c>
      <c r="F26" s="219">
        <v>0</v>
      </c>
      <c r="G26" s="218">
        <f t="shared" si="1"/>
        <v>0</v>
      </c>
      <c r="H26" s="219">
        <v>0</v>
      </c>
      <c r="I26" s="218">
        <f t="shared" si="2"/>
        <v>0</v>
      </c>
      <c r="J26" s="220">
        <f t="shared" si="3"/>
        <v>0</v>
      </c>
      <c r="K26" s="217">
        <v>0</v>
      </c>
      <c r="L26" s="218">
        <f t="shared" si="4"/>
        <v>0</v>
      </c>
      <c r="M26" s="219">
        <f t="shared" si="5"/>
        <v>0</v>
      </c>
      <c r="N26" s="221">
        <v>0</v>
      </c>
    </row>
    <row r="27" spans="1:15">
      <c r="A27" s="94"/>
      <c r="B27" s="37" t="s">
        <v>51</v>
      </c>
      <c r="C27" s="216" t="s">
        <v>52</v>
      </c>
      <c r="D27" s="217">
        <v>0</v>
      </c>
      <c r="E27" s="218">
        <f t="shared" si="0"/>
        <v>0</v>
      </c>
      <c r="F27" s="219">
        <v>20000000</v>
      </c>
      <c r="G27" s="218">
        <f t="shared" si="1"/>
        <v>6.646587326353752E-3</v>
      </c>
      <c r="H27" s="219">
        <v>5000000</v>
      </c>
      <c r="I27" s="218">
        <f t="shared" si="2"/>
        <v>1.634987155540906E-3</v>
      </c>
      <c r="J27" s="220">
        <f t="shared" si="3"/>
        <v>-15000000</v>
      </c>
      <c r="K27" s="217">
        <v>0</v>
      </c>
      <c r="L27" s="218">
        <f t="shared" si="4"/>
        <v>0</v>
      </c>
      <c r="M27" s="219">
        <f t="shared" si="5"/>
        <v>5000000</v>
      </c>
      <c r="N27" s="221">
        <f t="shared" si="6"/>
        <v>0</v>
      </c>
    </row>
    <row r="28" spans="1:15">
      <c r="A28" s="94"/>
      <c r="B28" s="38"/>
      <c r="C28" s="222" t="s">
        <v>54</v>
      </c>
      <c r="D28" s="223">
        <v>0</v>
      </c>
      <c r="E28" s="218">
        <f t="shared" si="0"/>
        <v>0</v>
      </c>
      <c r="F28" s="224">
        <f>F26+F27</f>
        <v>20000000</v>
      </c>
      <c r="G28" s="218">
        <f t="shared" si="1"/>
        <v>6.646587326353752E-3</v>
      </c>
      <c r="H28" s="224">
        <f>H26+H27</f>
        <v>5000000</v>
      </c>
      <c r="I28" s="218">
        <f t="shared" si="2"/>
        <v>1.634987155540906E-3</v>
      </c>
      <c r="J28" s="220">
        <f t="shared" si="3"/>
        <v>-15000000</v>
      </c>
      <c r="K28" s="223">
        <v>0</v>
      </c>
      <c r="L28" s="218">
        <f t="shared" si="4"/>
        <v>0</v>
      </c>
      <c r="M28" s="219">
        <f t="shared" si="5"/>
        <v>5000000</v>
      </c>
      <c r="N28" s="225">
        <f t="shared" si="6"/>
        <v>0</v>
      </c>
    </row>
    <row r="29" spans="1:15">
      <c r="A29" s="94"/>
      <c r="B29" s="39"/>
      <c r="C29" s="231" t="s">
        <v>55</v>
      </c>
      <c r="D29" s="232">
        <v>921250265.32000005</v>
      </c>
      <c r="E29" s="218">
        <f t="shared" si="0"/>
        <v>0.38373680304411667</v>
      </c>
      <c r="F29" s="233">
        <f>F25+F28</f>
        <v>1487500000</v>
      </c>
      <c r="G29" s="218">
        <f t="shared" si="1"/>
        <v>0.4943399323975603</v>
      </c>
      <c r="H29" s="233">
        <f>H25+H27</f>
        <v>1435500000</v>
      </c>
      <c r="I29" s="218">
        <f t="shared" si="2"/>
        <v>0.46940481235579412</v>
      </c>
      <c r="J29" s="234">
        <f t="shared" si="3"/>
        <v>-52000000</v>
      </c>
      <c r="K29" s="232">
        <f>K24+K28</f>
        <v>1283352763.8399999</v>
      </c>
      <c r="L29" s="218">
        <f t="shared" si="4"/>
        <v>0.44659996950905656</v>
      </c>
      <c r="M29" s="219">
        <f t="shared" si="5"/>
        <v>152147236.16000009</v>
      </c>
      <c r="N29" s="221">
        <f t="shared" si="6"/>
        <v>0.89401098142807378</v>
      </c>
    </row>
    <row r="30" spans="1:15">
      <c r="A30" s="94"/>
      <c r="B30" s="39"/>
      <c r="C30" s="231" t="s">
        <v>56</v>
      </c>
      <c r="D30" s="232">
        <v>2400734717.1599998</v>
      </c>
      <c r="E30" s="218">
        <f t="shared" si="0"/>
        <v>1</v>
      </c>
      <c r="F30" s="233">
        <f>F22+F29</f>
        <v>3009063000</v>
      </c>
      <c r="G30" s="218">
        <f t="shared" si="1"/>
        <v>1</v>
      </c>
      <c r="H30" s="233">
        <f>H29+H22</f>
        <v>3058128000</v>
      </c>
      <c r="I30" s="218">
        <f t="shared" si="2"/>
        <v>1</v>
      </c>
      <c r="J30" s="234">
        <f t="shared" si="3"/>
        <v>49065000</v>
      </c>
      <c r="K30" s="232">
        <f>K29+K22</f>
        <v>2873606922.21</v>
      </c>
      <c r="L30" s="218">
        <f t="shared" si="4"/>
        <v>1</v>
      </c>
      <c r="M30" s="219">
        <f t="shared" si="5"/>
        <v>184521077.78999996</v>
      </c>
      <c r="N30" s="221">
        <f t="shared" si="6"/>
        <v>0.93966208157735709</v>
      </c>
    </row>
    <row r="31" spans="1:15" s="230" customFormat="1" ht="15">
      <c r="A31" s="227"/>
      <c r="B31" s="38"/>
      <c r="C31" s="222" t="s">
        <v>57</v>
      </c>
      <c r="D31" s="223">
        <v>46752645</v>
      </c>
      <c r="E31" s="224"/>
      <c r="F31" s="224"/>
      <c r="G31" s="224"/>
      <c r="H31" s="224"/>
      <c r="I31" s="235"/>
      <c r="J31" s="224"/>
      <c r="K31" s="224">
        <v>1215308</v>
      </c>
      <c r="L31" s="235"/>
      <c r="M31" s="224"/>
      <c r="N31" s="225">
        <v>0</v>
      </c>
    </row>
    <row r="32" spans="1:15" s="230" customFormat="1" ht="15">
      <c r="A32" s="227"/>
      <c r="B32" s="38"/>
      <c r="C32" s="222" t="s">
        <v>58</v>
      </c>
      <c r="D32" s="223">
        <v>0</v>
      </c>
      <c r="E32" s="224"/>
      <c r="F32" s="224"/>
      <c r="G32" s="224"/>
      <c r="H32" s="224"/>
      <c r="I32" s="235"/>
      <c r="J32" s="228">
        <f t="shared" si="3"/>
        <v>0</v>
      </c>
      <c r="K32" s="223">
        <v>0</v>
      </c>
      <c r="L32" s="235"/>
      <c r="M32" s="224"/>
      <c r="N32" s="225"/>
      <c r="O32" s="236"/>
    </row>
    <row r="33" spans="1:14" s="240" customFormat="1" ht="15.75" thickBot="1">
      <c r="A33" s="237"/>
      <c r="B33" s="39"/>
      <c r="C33" s="231" t="s">
        <v>59</v>
      </c>
      <c r="D33" s="232">
        <f>D30+D31</f>
        <v>2447487362.1599998</v>
      </c>
      <c r="E33" s="232"/>
      <c r="F33" s="232">
        <f t="shared" ref="F33:K33" si="7">F30+F31</f>
        <v>3009063000</v>
      </c>
      <c r="G33" s="232"/>
      <c r="H33" s="232">
        <f t="shared" si="7"/>
        <v>3058128000</v>
      </c>
      <c r="I33" s="232"/>
      <c r="J33" s="232">
        <f t="shared" si="7"/>
        <v>49065000</v>
      </c>
      <c r="K33" s="232">
        <f t="shared" si="7"/>
        <v>2874822230.21</v>
      </c>
      <c r="L33" s="238"/>
      <c r="M33" s="224"/>
      <c r="N33" s="239">
        <f t="shared" ref="N33:N79" si="8">K33/H33</f>
        <v>0.94005948417136231</v>
      </c>
    </row>
    <row r="34" spans="1:14" ht="15" thickTop="1">
      <c r="A34" s="94"/>
      <c r="B34" s="353" t="s">
        <v>60</v>
      </c>
      <c r="C34" s="353"/>
      <c r="D34" s="40">
        <f>D30+D31</f>
        <v>2447487362.1599998</v>
      </c>
      <c r="E34" s="40">
        <f t="shared" ref="E34:N34" si="9">E30+E31</f>
        <v>1</v>
      </c>
      <c r="F34" s="40">
        <f t="shared" si="9"/>
        <v>3009063000</v>
      </c>
      <c r="G34" s="40">
        <f t="shared" si="9"/>
        <v>1</v>
      </c>
      <c r="H34" s="40">
        <f t="shared" si="9"/>
        <v>3058128000</v>
      </c>
      <c r="I34" s="40">
        <f t="shared" si="9"/>
        <v>1</v>
      </c>
      <c r="J34" s="40">
        <f t="shared" si="9"/>
        <v>49065000</v>
      </c>
      <c r="K34" s="40">
        <f t="shared" si="9"/>
        <v>2874822230.21</v>
      </c>
      <c r="L34" s="40">
        <f t="shared" si="9"/>
        <v>1</v>
      </c>
      <c r="M34" s="40">
        <f>H34-K34</f>
        <v>183305769.78999996</v>
      </c>
      <c r="N34" s="40">
        <f t="shared" si="9"/>
        <v>0.93966208157735709</v>
      </c>
    </row>
    <row r="35" spans="1:14">
      <c r="A35" s="94"/>
      <c r="B35" s="18" t="s">
        <v>61</v>
      </c>
      <c r="C35" s="19" t="s">
        <v>33</v>
      </c>
      <c r="D35" s="30"/>
      <c r="E35" s="31"/>
      <c r="F35" s="30"/>
      <c r="G35" s="31"/>
      <c r="H35" s="30"/>
      <c r="I35" s="218"/>
      <c r="J35" s="228">
        <f t="shared" si="3"/>
        <v>0</v>
      </c>
      <c r="K35" s="30"/>
      <c r="L35" s="218"/>
      <c r="M35" s="219">
        <f t="shared" ref="M35:M98" si="10">H35-K35</f>
        <v>0</v>
      </c>
      <c r="N35" s="221"/>
    </row>
    <row r="36" spans="1:14" s="240" customFormat="1" ht="15">
      <c r="A36" s="237"/>
      <c r="B36" s="39"/>
      <c r="C36" s="231" t="s">
        <v>62</v>
      </c>
      <c r="D36" s="232">
        <f>SUM(D38:D52)</f>
        <v>1479484451.8400002</v>
      </c>
      <c r="E36" s="218">
        <f>D36/D$96</f>
        <v>0.61626319695588339</v>
      </c>
      <c r="F36" s="233">
        <f>SUM(F38:F52)</f>
        <v>1521563000</v>
      </c>
      <c r="G36" s="218">
        <f>F36/F$96</f>
        <v>0.50566006760243964</v>
      </c>
      <c r="H36" s="233">
        <f>SUM(H38:H52)</f>
        <v>1622628000</v>
      </c>
      <c r="I36" s="218">
        <f t="shared" ref="I36:I96" si="11">H36/H$96</f>
        <v>0.53059518764420588</v>
      </c>
      <c r="J36" s="234">
        <f>H36-F36</f>
        <v>101065000</v>
      </c>
      <c r="K36" s="234">
        <f>SUM(K38:K52)</f>
        <v>1590254158.3700001</v>
      </c>
      <c r="L36" s="218">
        <f t="shared" ref="L36:L96" si="12">K36/K$96</f>
        <v>0.55340003049094344</v>
      </c>
      <c r="M36" s="233">
        <f>H36-K36</f>
        <v>32373841.629999876</v>
      </c>
      <c r="N36" s="218">
        <f t="shared" si="8"/>
        <v>0.98004851288773531</v>
      </c>
    </row>
    <row r="37" spans="1:14">
      <c r="A37" s="94"/>
      <c r="B37" s="37" t="s">
        <v>63</v>
      </c>
      <c r="C37" s="216" t="s">
        <v>64</v>
      </c>
      <c r="D37" s="217"/>
      <c r="E37" s="218">
        <f t="shared" ref="E37:E96" si="13">D37/D$96</f>
        <v>0</v>
      </c>
      <c r="F37" s="219"/>
      <c r="G37" s="218">
        <f>F37/F$96</f>
        <v>0</v>
      </c>
      <c r="H37" s="219"/>
      <c r="I37" s="218">
        <f t="shared" si="11"/>
        <v>0</v>
      </c>
      <c r="J37" s="241">
        <f t="shared" si="3"/>
        <v>0</v>
      </c>
      <c r="K37" s="217"/>
      <c r="L37" s="218">
        <f t="shared" si="12"/>
        <v>0</v>
      </c>
      <c r="M37" s="219">
        <f t="shared" si="10"/>
        <v>0</v>
      </c>
      <c r="N37" s="218"/>
    </row>
    <row r="38" spans="1:14">
      <c r="A38" s="94"/>
      <c r="B38" s="37" t="s">
        <v>219</v>
      </c>
      <c r="C38" s="216" t="s">
        <v>220</v>
      </c>
      <c r="D38" s="217">
        <v>536800874</v>
      </c>
      <c r="E38" s="218">
        <f t="shared" si="13"/>
        <v>0.22359858011926445</v>
      </c>
      <c r="F38" s="219">
        <v>560978000</v>
      </c>
      <c r="G38" s="218">
        <f t="shared" ref="G38:G89" si="14">F38/F$96</f>
        <v>0.18642946325816376</v>
      </c>
      <c r="H38" s="219">
        <v>612252710</v>
      </c>
      <c r="I38" s="218">
        <f t="shared" si="11"/>
        <v>0.20020506335902225</v>
      </c>
      <c r="J38" s="241">
        <f t="shared" si="3"/>
        <v>51274710</v>
      </c>
      <c r="K38" s="217">
        <v>611352244</v>
      </c>
      <c r="L38" s="218">
        <f t="shared" si="12"/>
        <v>0.2127473452527141</v>
      </c>
      <c r="M38" s="219">
        <f t="shared" si="10"/>
        <v>900466</v>
      </c>
      <c r="N38" s="218">
        <f t="shared" si="8"/>
        <v>0.99852925763284905</v>
      </c>
    </row>
    <row r="39" spans="1:14">
      <c r="A39" s="94"/>
      <c r="B39" s="37" t="s">
        <v>221</v>
      </c>
      <c r="C39" s="216" t="s">
        <v>222</v>
      </c>
      <c r="D39" s="217">
        <v>139008508.63999999</v>
      </c>
      <c r="E39" s="218">
        <f t="shared" si="13"/>
        <v>5.7902486120766823E-2</v>
      </c>
      <c r="F39" s="219">
        <v>137428000</v>
      </c>
      <c r="G39" s="218">
        <f t="shared" si="14"/>
        <v>4.5671360154307172E-2</v>
      </c>
      <c r="H39" s="219">
        <v>139133000</v>
      </c>
      <c r="I39" s="218">
        <f t="shared" si="11"/>
        <v>4.549613358237458E-2</v>
      </c>
      <c r="J39" s="241">
        <f t="shared" si="3"/>
        <v>1705000</v>
      </c>
      <c r="K39" s="217">
        <v>135121589.49000001</v>
      </c>
      <c r="L39" s="218">
        <f t="shared" si="12"/>
        <v>4.7021597994370876E-2</v>
      </c>
      <c r="M39" s="219">
        <f t="shared" si="10"/>
        <v>4011410.5099999905</v>
      </c>
      <c r="N39" s="218">
        <f t="shared" si="8"/>
        <v>0.97116851853981445</v>
      </c>
    </row>
    <row r="40" spans="1:14">
      <c r="A40" s="94"/>
      <c r="B40" s="37" t="s">
        <v>223</v>
      </c>
      <c r="C40" s="216" t="s">
        <v>224</v>
      </c>
      <c r="D40" s="217">
        <v>52425569</v>
      </c>
      <c r="E40" s="218">
        <f t="shared" si="13"/>
        <v>2.1837301983127038E-2</v>
      </c>
      <c r="F40" s="219">
        <v>47674000</v>
      </c>
      <c r="G40" s="218">
        <f t="shared" si="14"/>
        <v>1.5843470209829437E-2</v>
      </c>
      <c r="H40" s="219">
        <v>53083679</v>
      </c>
      <c r="I40" s="218">
        <f t="shared" si="11"/>
        <v>1.7358226666771306E-2</v>
      </c>
      <c r="J40" s="241">
        <f t="shared" si="3"/>
        <v>5409679</v>
      </c>
      <c r="K40" s="217">
        <v>52950494</v>
      </c>
      <c r="L40" s="218">
        <f t="shared" si="12"/>
        <v>1.8426491664795076E-2</v>
      </c>
      <c r="M40" s="219">
        <f t="shared" si="10"/>
        <v>133185</v>
      </c>
      <c r="N40" s="218">
        <f t="shared" si="8"/>
        <v>0.99749103674596484</v>
      </c>
    </row>
    <row r="41" spans="1:14">
      <c r="A41" s="94"/>
      <c r="B41" s="37" t="s">
        <v>225</v>
      </c>
      <c r="C41" s="216" t="s">
        <v>226</v>
      </c>
      <c r="D41" s="217">
        <v>40542338</v>
      </c>
      <c r="E41" s="218">
        <f t="shared" si="13"/>
        <v>1.6887471035517167E-2</v>
      </c>
      <c r="F41" s="219">
        <v>41874000</v>
      </c>
      <c r="G41" s="218">
        <f t="shared" si="14"/>
        <v>1.3915959885186851E-2</v>
      </c>
      <c r="H41" s="219">
        <v>51329000</v>
      </c>
      <c r="I41" s="218">
        <f t="shared" si="11"/>
        <v>1.6784451141351832E-2</v>
      </c>
      <c r="J41" s="241">
        <f t="shared" si="3"/>
        <v>9455000</v>
      </c>
      <c r="K41" s="217">
        <v>49606072</v>
      </c>
      <c r="L41" s="218">
        <f t="shared" si="12"/>
        <v>1.7262650509572666E-2</v>
      </c>
      <c r="M41" s="219">
        <f t="shared" si="10"/>
        <v>1722928</v>
      </c>
      <c r="N41" s="218">
        <f t="shared" si="8"/>
        <v>0.96643363400806559</v>
      </c>
    </row>
    <row r="42" spans="1:14">
      <c r="A42" s="94"/>
      <c r="B42" s="37" t="s">
        <v>227</v>
      </c>
      <c r="C42" s="216" t="s">
        <v>228</v>
      </c>
      <c r="D42" s="217">
        <v>49793757</v>
      </c>
      <c r="E42" s="218">
        <f t="shared" si="13"/>
        <v>2.0741049248000451E-2</v>
      </c>
      <c r="F42" s="219">
        <v>54228000</v>
      </c>
      <c r="G42" s="218">
        <f t="shared" si="14"/>
        <v>1.8021556876675563E-2</v>
      </c>
      <c r="H42" s="219">
        <v>57052000</v>
      </c>
      <c r="I42" s="218">
        <f t="shared" si="11"/>
        <v>1.8655857439583954E-2</v>
      </c>
      <c r="J42" s="241">
        <f t="shared" si="3"/>
        <v>2824000</v>
      </c>
      <c r="K42" s="217">
        <v>56922779</v>
      </c>
      <c r="L42" s="218">
        <f t="shared" si="12"/>
        <v>1.9808825820972931E-2</v>
      </c>
      <c r="M42" s="219">
        <f t="shared" si="10"/>
        <v>129221</v>
      </c>
      <c r="N42" s="218">
        <f t="shared" si="8"/>
        <v>0.99773503119960738</v>
      </c>
    </row>
    <row r="43" spans="1:14">
      <c r="A43" s="94"/>
      <c r="B43" s="37" t="s">
        <v>229</v>
      </c>
      <c r="C43" s="216" t="s">
        <v>230</v>
      </c>
      <c r="D43" s="217">
        <v>101542285</v>
      </c>
      <c r="E43" s="218">
        <f t="shared" si="13"/>
        <v>4.2296337148038404E-2</v>
      </c>
      <c r="F43" s="219">
        <v>64924000</v>
      </c>
      <c r="G43" s="218">
        <f t="shared" si="14"/>
        <v>2.157615177880955E-2</v>
      </c>
      <c r="H43" s="219">
        <v>69577200</v>
      </c>
      <c r="I43" s="218">
        <f t="shared" si="11"/>
        <v>2.2751565663700145E-2</v>
      </c>
      <c r="J43" s="241">
        <f t="shared" si="3"/>
        <v>4653200</v>
      </c>
      <c r="K43" s="217">
        <v>67941145</v>
      </c>
      <c r="L43" s="218">
        <f t="shared" si="12"/>
        <v>2.3643158872873476E-2</v>
      </c>
      <c r="M43" s="219">
        <f t="shared" si="10"/>
        <v>1636055</v>
      </c>
      <c r="N43" s="218">
        <f t="shared" si="8"/>
        <v>0.9764857597028912</v>
      </c>
    </row>
    <row r="44" spans="1:14">
      <c r="A44" s="94"/>
      <c r="B44" s="37" t="s">
        <v>231</v>
      </c>
      <c r="C44" s="216" t="s">
        <v>232</v>
      </c>
      <c r="D44" s="217">
        <v>18826237.199999999</v>
      </c>
      <c r="E44" s="218">
        <f t="shared" si="13"/>
        <v>7.8418648530525249E-3</v>
      </c>
      <c r="F44" s="219">
        <v>18974000</v>
      </c>
      <c r="G44" s="218">
        <f t="shared" si="14"/>
        <v>6.3056173965118046E-3</v>
      </c>
      <c r="H44" s="219">
        <v>22323813</v>
      </c>
      <c r="I44" s="218">
        <f t="shared" si="11"/>
        <v>7.2998295035394201E-3</v>
      </c>
      <c r="J44" s="241">
        <f t="shared" si="3"/>
        <v>3349813</v>
      </c>
      <c r="K44" s="217">
        <v>22231866</v>
      </c>
      <c r="L44" s="218">
        <f t="shared" si="12"/>
        <v>7.736571703029646E-3</v>
      </c>
      <c r="M44" s="219">
        <f t="shared" si="10"/>
        <v>91947</v>
      </c>
      <c r="N44" s="218">
        <f t="shared" si="8"/>
        <v>0.99588121437856514</v>
      </c>
    </row>
    <row r="45" spans="1:14">
      <c r="A45" s="94"/>
      <c r="B45" s="37" t="s">
        <v>233</v>
      </c>
      <c r="C45" s="216" t="s">
        <v>234</v>
      </c>
      <c r="D45" s="217">
        <v>135502942.59999999</v>
      </c>
      <c r="E45" s="218">
        <f t="shared" si="13"/>
        <v>5.6442280619949568E-2</v>
      </c>
      <c r="F45" s="219">
        <v>133824000</v>
      </c>
      <c r="G45" s="218">
        <f t="shared" si="14"/>
        <v>4.4473645118098225E-2</v>
      </c>
      <c r="H45" s="219">
        <v>147291800</v>
      </c>
      <c r="I45" s="218">
        <f t="shared" si="11"/>
        <v>4.8164040223300009E-2</v>
      </c>
      <c r="J45" s="241">
        <f t="shared" si="3"/>
        <v>13467800</v>
      </c>
      <c r="K45" s="217">
        <v>144643309</v>
      </c>
      <c r="L45" s="218">
        <f t="shared" si="12"/>
        <v>5.033510598894278E-2</v>
      </c>
      <c r="M45" s="219">
        <f t="shared" si="10"/>
        <v>2648491</v>
      </c>
      <c r="N45" s="218">
        <f t="shared" si="8"/>
        <v>0.98201874781895526</v>
      </c>
    </row>
    <row r="46" spans="1:14">
      <c r="A46" s="94"/>
      <c r="B46" s="37" t="s">
        <v>235</v>
      </c>
      <c r="C46" s="216" t="s">
        <v>236</v>
      </c>
      <c r="D46" s="217">
        <v>128803639</v>
      </c>
      <c r="E46" s="218">
        <f t="shared" si="13"/>
        <v>5.3651758388519905E-2</v>
      </c>
      <c r="F46" s="219">
        <v>282464000</v>
      </c>
      <c r="G46" s="218">
        <f t="shared" si="14"/>
        <v>9.3871082127559305E-2</v>
      </c>
      <c r="H46" s="219">
        <v>292693798</v>
      </c>
      <c r="I46" s="218">
        <f t="shared" si="11"/>
        <v>9.5710120047296912E-2</v>
      </c>
      <c r="J46" s="241">
        <f t="shared" si="3"/>
        <v>10229798</v>
      </c>
      <c r="K46" s="217">
        <v>275124471</v>
      </c>
      <c r="L46" s="218">
        <f t="shared" si="12"/>
        <v>9.5741859776844671E-2</v>
      </c>
      <c r="M46" s="219">
        <f t="shared" si="10"/>
        <v>17569327</v>
      </c>
      <c r="N46" s="218">
        <f t="shared" si="8"/>
        <v>0.93997369565036015</v>
      </c>
    </row>
    <row r="47" spans="1:14">
      <c r="A47" s="94"/>
      <c r="B47" s="37" t="s">
        <v>237</v>
      </c>
      <c r="C47" s="216" t="s">
        <v>238</v>
      </c>
      <c r="D47" s="217">
        <v>27519804.399999999</v>
      </c>
      <c r="E47" s="218">
        <f t="shared" si="13"/>
        <v>1.14630759505803E-2</v>
      </c>
      <c r="F47" s="219">
        <v>26204000</v>
      </c>
      <c r="G47" s="218">
        <f t="shared" si="14"/>
        <v>8.7083587149886857E-3</v>
      </c>
      <c r="H47" s="219">
        <v>33916000</v>
      </c>
      <c r="I47" s="218">
        <f t="shared" si="11"/>
        <v>1.1090444873465074E-2</v>
      </c>
      <c r="J47" s="241">
        <f t="shared" si="3"/>
        <v>7712000</v>
      </c>
      <c r="K47" s="217">
        <v>32954268.880000003</v>
      </c>
      <c r="L47" s="218">
        <f t="shared" si="12"/>
        <v>1.146791115559254E-2</v>
      </c>
      <c r="M47" s="219">
        <f t="shared" si="10"/>
        <v>961731.11999999732</v>
      </c>
      <c r="N47" s="218">
        <f t="shared" si="8"/>
        <v>0.97164373393088821</v>
      </c>
    </row>
    <row r="48" spans="1:14">
      <c r="A48" s="94"/>
      <c r="B48" s="37" t="s">
        <v>239</v>
      </c>
      <c r="C48" s="216" t="s">
        <v>240</v>
      </c>
      <c r="D48" s="217">
        <v>115084623</v>
      </c>
      <c r="E48" s="218">
        <f t="shared" si="13"/>
        <v>4.7937251116250683E-2</v>
      </c>
      <c r="F48" s="219">
        <v>150000000</v>
      </c>
      <c r="G48" s="218">
        <f t="shared" si="14"/>
        <v>4.9849404947653136E-2</v>
      </c>
      <c r="H48" s="219">
        <v>143975000</v>
      </c>
      <c r="I48" s="218">
        <f t="shared" si="11"/>
        <v>4.7079455143800387E-2</v>
      </c>
      <c r="J48" s="241">
        <f t="shared" si="3"/>
        <v>-6025000</v>
      </c>
      <c r="K48" s="217">
        <v>141405920</v>
      </c>
      <c r="L48" s="218">
        <f t="shared" si="12"/>
        <v>4.920851175123464E-2</v>
      </c>
      <c r="M48" s="219">
        <f t="shared" si="10"/>
        <v>2569080</v>
      </c>
      <c r="N48" s="218">
        <f t="shared" si="8"/>
        <v>0.98215606876193784</v>
      </c>
    </row>
    <row r="49" spans="1:14">
      <c r="A49" s="94"/>
      <c r="B49" s="37" t="s">
        <v>241</v>
      </c>
      <c r="C49" s="216" t="s">
        <v>242</v>
      </c>
      <c r="D49" s="217">
        <v>86877154</v>
      </c>
      <c r="E49" s="218">
        <f t="shared" si="13"/>
        <v>3.6187735937260553E-2</v>
      </c>
      <c r="F49" s="219">
        <v>0</v>
      </c>
      <c r="G49" s="218">
        <f t="shared" si="14"/>
        <v>0</v>
      </c>
      <c r="H49" s="219">
        <v>0</v>
      </c>
      <c r="I49" s="218">
        <f t="shared" si="11"/>
        <v>0</v>
      </c>
      <c r="J49" s="241">
        <f t="shared" si="3"/>
        <v>0</v>
      </c>
      <c r="K49" s="217"/>
      <c r="L49" s="218">
        <f t="shared" si="12"/>
        <v>0</v>
      </c>
      <c r="M49" s="219">
        <f t="shared" si="10"/>
        <v>0</v>
      </c>
      <c r="N49" s="218"/>
    </row>
    <row r="50" spans="1:14">
      <c r="A50" s="94"/>
      <c r="B50" s="37" t="s">
        <v>243</v>
      </c>
      <c r="C50" s="216" t="s">
        <v>244</v>
      </c>
      <c r="D50" s="217">
        <v>12678959</v>
      </c>
      <c r="E50" s="218">
        <f t="shared" si="13"/>
        <v>5.2812828128710699E-3</v>
      </c>
      <c r="F50" s="219">
        <v>0</v>
      </c>
      <c r="G50" s="218">
        <f t="shared" si="14"/>
        <v>0</v>
      </c>
      <c r="H50" s="219">
        <v>0</v>
      </c>
      <c r="I50" s="218">
        <f t="shared" si="11"/>
        <v>0</v>
      </c>
      <c r="J50" s="241">
        <f t="shared" si="3"/>
        <v>0</v>
      </c>
      <c r="K50" s="217"/>
      <c r="L50" s="218">
        <f t="shared" si="12"/>
        <v>0</v>
      </c>
      <c r="M50" s="219">
        <f t="shared" si="10"/>
        <v>0</v>
      </c>
      <c r="N50" s="218"/>
    </row>
    <row r="51" spans="1:14">
      <c r="A51" s="94"/>
      <c r="B51" s="37" t="s">
        <v>245</v>
      </c>
      <c r="C51" s="216" t="s">
        <v>246</v>
      </c>
      <c r="D51" s="217">
        <v>34077761</v>
      </c>
      <c r="E51" s="218">
        <f t="shared" si="13"/>
        <v>1.4194721622684328E-2</v>
      </c>
      <c r="F51" s="219">
        <v>0</v>
      </c>
      <c r="G51" s="218">
        <f t="shared" si="14"/>
        <v>0</v>
      </c>
      <c r="H51" s="219">
        <v>0</v>
      </c>
      <c r="I51" s="218">
        <f t="shared" si="11"/>
        <v>0</v>
      </c>
      <c r="J51" s="241">
        <f t="shared" si="3"/>
        <v>0</v>
      </c>
      <c r="K51" s="217"/>
      <c r="L51" s="218">
        <f t="shared" si="12"/>
        <v>0</v>
      </c>
      <c r="M51" s="219">
        <f t="shared" si="10"/>
        <v>0</v>
      </c>
      <c r="N51" s="218"/>
    </row>
    <row r="52" spans="1:14">
      <c r="A52" s="94"/>
      <c r="B52" s="37" t="s">
        <v>247</v>
      </c>
      <c r="C52" s="216" t="s">
        <v>76</v>
      </c>
      <c r="D52" s="217">
        <v>0</v>
      </c>
      <c r="E52" s="218">
        <f t="shared" si="13"/>
        <v>0</v>
      </c>
      <c r="F52" s="219">
        <v>2991000</v>
      </c>
      <c r="G52" s="218">
        <f t="shared" si="14"/>
        <v>9.9399713465620366E-4</v>
      </c>
      <c r="H52" s="219">
        <v>0</v>
      </c>
      <c r="I52" s="218">
        <f t="shared" si="11"/>
        <v>0</v>
      </c>
      <c r="J52" s="241">
        <f t="shared" si="3"/>
        <v>-2991000</v>
      </c>
      <c r="K52" s="217">
        <v>0</v>
      </c>
      <c r="L52" s="218">
        <f t="shared" si="12"/>
        <v>0</v>
      </c>
      <c r="M52" s="219">
        <f t="shared" si="10"/>
        <v>0</v>
      </c>
      <c r="N52" s="218"/>
    </row>
    <row r="53" spans="1:14" s="240" customFormat="1" ht="15">
      <c r="A53" s="237"/>
      <c r="B53" s="39"/>
      <c r="C53" s="231" t="s">
        <v>77</v>
      </c>
      <c r="D53" s="232">
        <f>D90+D95</f>
        <v>921250265.32000005</v>
      </c>
      <c r="E53" s="218">
        <f t="shared" si="13"/>
        <v>0.38373680304411661</v>
      </c>
      <c r="F53" s="233">
        <f t="shared" ref="F53:K53" si="15">F90+F95</f>
        <v>1487500000</v>
      </c>
      <c r="G53" s="218">
        <f t="shared" si="14"/>
        <v>0.4943399323975603</v>
      </c>
      <c r="H53" s="232">
        <f t="shared" si="15"/>
        <v>1435500000</v>
      </c>
      <c r="I53" s="238">
        <f t="shared" si="11"/>
        <v>0.46940481235579412</v>
      </c>
      <c r="J53" s="219">
        <f>H53-F53</f>
        <v>-52000000</v>
      </c>
      <c r="K53" s="233">
        <f t="shared" si="15"/>
        <v>1283352763.8399999</v>
      </c>
      <c r="L53" s="218">
        <f t="shared" si="12"/>
        <v>0.44659996950905656</v>
      </c>
      <c r="M53" s="219">
        <f t="shared" si="10"/>
        <v>152147236.16000009</v>
      </c>
      <c r="N53" s="218">
        <f t="shared" si="8"/>
        <v>0.89401098142807378</v>
      </c>
    </row>
    <row r="54" spans="1:14">
      <c r="A54" s="94"/>
      <c r="B54" s="37" t="s">
        <v>63</v>
      </c>
      <c r="C54" s="216" t="s">
        <v>64</v>
      </c>
      <c r="D54" s="217"/>
      <c r="E54" s="218">
        <f t="shared" si="13"/>
        <v>0</v>
      </c>
      <c r="F54" s="219"/>
      <c r="G54" s="218">
        <f t="shared" si="14"/>
        <v>0</v>
      </c>
      <c r="H54" s="219"/>
      <c r="I54" s="218">
        <f t="shared" si="11"/>
        <v>0</v>
      </c>
      <c r="J54" s="219">
        <f>H54-F54</f>
        <v>0</v>
      </c>
      <c r="K54" s="217"/>
      <c r="L54" s="218">
        <f t="shared" si="12"/>
        <v>0</v>
      </c>
      <c r="M54" s="219">
        <f t="shared" si="10"/>
        <v>0</v>
      </c>
      <c r="N54" s="218"/>
    </row>
    <row r="55" spans="1:14">
      <c r="A55" s="94"/>
      <c r="B55" s="37" t="s">
        <v>252</v>
      </c>
      <c r="C55" s="216" t="s">
        <v>299</v>
      </c>
      <c r="D55" s="217"/>
      <c r="E55" s="218">
        <f t="shared" si="13"/>
        <v>0</v>
      </c>
      <c r="F55" s="219">
        <v>25000000</v>
      </c>
      <c r="G55" s="218">
        <f t="shared" si="14"/>
        <v>8.30823415794219E-3</v>
      </c>
      <c r="H55" s="219">
        <v>3000000</v>
      </c>
      <c r="I55" s="218">
        <f t="shared" si="11"/>
        <v>9.8099229332454367E-4</v>
      </c>
      <c r="J55" s="219">
        <f t="shared" ref="J55:J96" si="16">H55-F55</f>
        <v>-22000000</v>
      </c>
      <c r="K55" s="217">
        <v>0</v>
      </c>
      <c r="L55" s="218">
        <f t="shared" si="12"/>
        <v>0</v>
      </c>
      <c r="M55" s="219">
        <f t="shared" si="10"/>
        <v>3000000</v>
      </c>
      <c r="N55" s="218">
        <f t="shared" si="8"/>
        <v>0</v>
      </c>
    </row>
    <row r="56" spans="1:14">
      <c r="A56" s="94"/>
      <c r="B56" s="37" t="s">
        <v>253</v>
      </c>
      <c r="C56" s="216" t="s">
        <v>300</v>
      </c>
      <c r="D56" s="217"/>
      <c r="E56" s="218">
        <f t="shared" si="13"/>
        <v>0</v>
      </c>
      <c r="F56" s="219">
        <v>200000000</v>
      </c>
      <c r="G56" s="218">
        <f t="shared" si="14"/>
        <v>6.646587326353752E-2</v>
      </c>
      <c r="H56" s="219">
        <v>200000000</v>
      </c>
      <c r="I56" s="218">
        <f t="shared" si="11"/>
        <v>6.5399486221636244E-2</v>
      </c>
      <c r="J56" s="219">
        <f t="shared" si="16"/>
        <v>0</v>
      </c>
      <c r="K56" s="217">
        <v>197380777</v>
      </c>
      <c r="L56" s="218">
        <f t="shared" si="12"/>
        <v>6.8687465733204972E-2</v>
      </c>
      <c r="M56" s="219">
        <f t="shared" si="10"/>
        <v>2619223</v>
      </c>
      <c r="N56" s="218">
        <f t="shared" si="8"/>
        <v>0.98690388500000004</v>
      </c>
    </row>
    <row r="57" spans="1:14">
      <c r="A57" s="94"/>
      <c r="B57" s="37" t="s">
        <v>254</v>
      </c>
      <c r="C57" s="216" t="s">
        <v>301</v>
      </c>
      <c r="D57" s="217"/>
      <c r="E57" s="218">
        <f t="shared" si="13"/>
        <v>0</v>
      </c>
      <c r="F57" s="219">
        <v>0</v>
      </c>
      <c r="G57" s="218">
        <f t="shared" si="14"/>
        <v>0</v>
      </c>
      <c r="H57" s="219">
        <v>12148475</v>
      </c>
      <c r="I57" s="218">
        <f t="shared" si="11"/>
        <v>3.9725201168819618E-3</v>
      </c>
      <c r="J57" s="219">
        <f t="shared" si="16"/>
        <v>12148475</v>
      </c>
      <c r="K57" s="217">
        <v>11269997</v>
      </c>
      <c r="L57" s="218">
        <f t="shared" si="12"/>
        <v>3.9218993081115636E-3</v>
      </c>
      <c r="M57" s="219">
        <f t="shared" si="10"/>
        <v>878478</v>
      </c>
      <c r="N57" s="218">
        <f t="shared" si="8"/>
        <v>0.92768820777916572</v>
      </c>
    </row>
    <row r="58" spans="1:14">
      <c r="A58" s="94"/>
      <c r="B58" s="37" t="s">
        <v>255</v>
      </c>
      <c r="C58" s="216" t="s">
        <v>302</v>
      </c>
      <c r="D58" s="217"/>
      <c r="E58" s="218">
        <f t="shared" si="13"/>
        <v>0</v>
      </c>
      <c r="F58" s="219">
        <v>150000000</v>
      </c>
      <c r="G58" s="218">
        <f t="shared" si="14"/>
        <v>4.9849404947653136E-2</v>
      </c>
      <c r="H58" s="219">
        <v>144686266</v>
      </c>
      <c r="I58" s="218">
        <f t="shared" si="11"/>
        <v>4.7312037298634979E-2</v>
      </c>
      <c r="J58" s="219">
        <f t="shared" si="16"/>
        <v>-5313734</v>
      </c>
      <c r="K58" s="217">
        <v>144686266</v>
      </c>
      <c r="L58" s="218">
        <f t="shared" si="12"/>
        <v>5.0350054797587411E-2</v>
      </c>
      <c r="M58" s="219">
        <f t="shared" si="10"/>
        <v>0</v>
      </c>
      <c r="N58" s="218">
        <f t="shared" si="8"/>
        <v>1</v>
      </c>
    </row>
    <row r="59" spans="1:14">
      <c r="A59" s="94"/>
      <c r="B59" s="37" t="s">
        <v>264</v>
      </c>
      <c r="C59" s="216" t="s">
        <v>303</v>
      </c>
      <c r="D59" s="217"/>
      <c r="E59" s="218">
        <f t="shared" si="13"/>
        <v>0</v>
      </c>
      <c r="F59" s="219">
        <v>0</v>
      </c>
      <c r="G59" s="218">
        <f t="shared" si="14"/>
        <v>0</v>
      </c>
      <c r="H59" s="219">
        <v>30000000</v>
      </c>
      <c r="I59" s="218">
        <f t="shared" si="11"/>
        <v>9.8099229332454362E-3</v>
      </c>
      <c r="J59" s="219">
        <f t="shared" si="16"/>
        <v>30000000</v>
      </c>
      <c r="K59" s="217">
        <v>29480760</v>
      </c>
      <c r="L59" s="218">
        <f t="shared" si="12"/>
        <v>1.0259148449338812E-2</v>
      </c>
      <c r="M59" s="219">
        <f t="shared" si="10"/>
        <v>519240</v>
      </c>
      <c r="N59" s="218">
        <f t="shared" si="8"/>
        <v>0.98269200000000001</v>
      </c>
    </row>
    <row r="60" spans="1:14">
      <c r="A60" s="94"/>
      <c r="B60" s="37" t="s">
        <v>265</v>
      </c>
      <c r="C60" s="216" t="s">
        <v>304</v>
      </c>
      <c r="D60" s="217"/>
      <c r="E60" s="218">
        <f t="shared" si="13"/>
        <v>0</v>
      </c>
      <c r="F60" s="219">
        <v>0</v>
      </c>
      <c r="G60" s="218">
        <f t="shared" si="14"/>
        <v>0</v>
      </c>
      <c r="H60" s="219">
        <v>25148536</v>
      </c>
      <c r="I60" s="218">
        <f t="shared" si="11"/>
        <v>8.2235066681316145E-3</v>
      </c>
      <c r="J60" s="219">
        <f t="shared" si="16"/>
        <v>25148536</v>
      </c>
      <c r="K60" s="217">
        <v>24142593</v>
      </c>
      <c r="L60" s="218">
        <f t="shared" si="12"/>
        <v>8.4014945862646712E-3</v>
      </c>
      <c r="M60" s="219">
        <f t="shared" si="10"/>
        <v>1005943</v>
      </c>
      <c r="N60" s="218">
        <f t="shared" si="8"/>
        <v>0.95999993796855609</v>
      </c>
    </row>
    <row r="61" spans="1:14">
      <c r="A61" s="94"/>
      <c r="B61" s="37" t="s">
        <v>266</v>
      </c>
      <c r="C61" s="216" t="s">
        <v>305</v>
      </c>
      <c r="D61" s="217"/>
      <c r="E61" s="218">
        <f t="shared" si="13"/>
        <v>0</v>
      </c>
      <c r="F61" s="219">
        <v>0</v>
      </c>
      <c r="G61" s="218">
        <f t="shared" si="14"/>
        <v>0</v>
      </c>
      <c r="H61" s="219">
        <v>6295198</v>
      </c>
      <c r="I61" s="218">
        <f t="shared" si="11"/>
        <v>2.0585135743173603E-3</v>
      </c>
      <c r="J61" s="219">
        <f t="shared" si="16"/>
        <v>6295198</v>
      </c>
      <c r="K61" s="217">
        <v>5205934</v>
      </c>
      <c r="L61" s="218">
        <f t="shared" si="12"/>
        <v>1.8116374789340641E-3</v>
      </c>
      <c r="M61" s="219">
        <f t="shared" si="10"/>
        <v>1089264</v>
      </c>
      <c r="N61" s="218">
        <f t="shared" si="8"/>
        <v>0.82696906435667317</v>
      </c>
    </row>
    <row r="62" spans="1:14">
      <c r="A62" s="94"/>
      <c r="B62" s="37" t="s">
        <v>267</v>
      </c>
      <c r="C62" s="216" t="s">
        <v>306</v>
      </c>
      <c r="D62" s="217"/>
      <c r="E62" s="218">
        <f t="shared" si="13"/>
        <v>0</v>
      </c>
      <c r="F62" s="219">
        <v>0</v>
      </c>
      <c r="G62" s="218">
        <f t="shared" si="14"/>
        <v>0</v>
      </c>
      <c r="H62" s="219">
        <v>2120811</v>
      </c>
      <c r="I62" s="218">
        <f t="shared" si="11"/>
        <v>6.934997488659729E-4</v>
      </c>
      <c r="J62" s="219">
        <f t="shared" si="16"/>
        <v>2120811</v>
      </c>
      <c r="K62" s="217">
        <v>610700</v>
      </c>
      <c r="L62" s="218">
        <f t="shared" si="12"/>
        <v>2.1252036779279818E-4</v>
      </c>
      <c r="M62" s="219">
        <f t="shared" si="10"/>
        <v>1510111</v>
      </c>
      <c r="N62" s="218">
        <f t="shared" si="8"/>
        <v>0.28795588102853109</v>
      </c>
    </row>
    <row r="63" spans="1:14">
      <c r="A63" s="94"/>
      <c r="B63" s="37" t="s">
        <v>270</v>
      </c>
      <c r="C63" s="216" t="s">
        <v>307</v>
      </c>
      <c r="D63" s="217"/>
      <c r="E63" s="218">
        <f t="shared" si="13"/>
        <v>0</v>
      </c>
      <c r="F63" s="219">
        <v>200000</v>
      </c>
      <c r="G63" s="218">
        <f t="shared" si="14"/>
        <v>6.6465873263537526E-5</v>
      </c>
      <c r="H63" s="219">
        <v>0</v>
      </c>
      <c r="I63" s="218">
        <f t="shared" si="11"/>
        <v>0</v>
      </c>
      <c r="J63" s="219">
        <f t="shared" si="16"/>
        <v>-200000</v>
      </c>
      <c r="K63" s="217">
        <v>0</v>
      </c>
      <c r="L63" s="218">
        <f t="shared" si="12"/>
        <v>0</v>
      </c>
      <c r="M63" s="219">
        <f t="shared" si="10"/>
        <v>0</v>
      </c>
      <c r="N63" s="218"/>
    </row>
    <row r="64" spans="1:14">
      <c r="A64" s="94"/>
      <c r="B64" s="37" t="s">
        <v>271</v>
      </c>
      <c r="C64" s="216" t="s">
        <v>308</v>
      </c>
      <c r="D64" s="217"/>
      <c r="E64" s="218">
        <f t="shared" si="13"/>
        <v>0</v>
      </c>
      <c r="F64" s="219">
        <v>0</v>
      </c>
      <c r="G64" s="218">
        <f t="shared" si="14"/>
        <v>0</v>
      </c>
      <c r="H64" s="219">
        <v>34318098</v>
      </c>
      <c r="I64" s="218">
        <f t="shared" si="11"/>
        <v>1.1221929886518812E-2</v>
      </c>
      <c r="J64" s="219">
        <f t="shared" si="16"/>
        <v>34318098</v>
      </c>
      <c r="K64" s="217">
        <v>33624405</v>
      </c>
      <c r="L64" s="218">
        <f t="shared" si="12"/>
        <v>1.1701114978572133E-2</v>
      </c>
      <c r="M64" s="219">
        <f t="shared" si="10"/>
        <v>693693</v>
      </c>
      <c r="N64" s="218">
        <f t="shared" si="8"/>
        <v>0.97978637976964811</v>
      </c>
    </row>
    <row r="65" spans="1:14">
      <c r="A65" s="94"/>
      <c r="B65" s="37" t="s">
        <v>113</v>
      </c>
      <c r="C65" s="216" t="s">
        <v>298</v>
      </c>
      <c r="D65" s="217"/>
      <c r="E65" s="218">
        <f t="shared" si="13"/>
        <v>0</v>
      </c>
      <c r="F65" s="219">
        <v>138863667</v>
      </c>
      <c r="G65" s="218">
        <f t="shared" si="14"/>
        <v>4.6148474458660389E-2</v>
      </c>
      <c r="H65" s="219">
        <v>0</v>
      </c>
      <c r="I65" s="218">
        <f t="shared" si="11"/>
        <v>0</v>
      </c>
      <c r="J65" s="219">
        <f t="shared" si="16"/>
        <v>-138863667</v>
      </c>
      <c r="K65" s="217">
        <v>0</v>
      </c>
      <c r="L65" s="218">
        <f t="shared" si="12"/>
        <v>0</v>
      </c>
      <c r="M65" s="219">
        <f t="shared" si="10"/>
        <v>0</v>
      </c>
      <c r="N65" s="218"/>
    </row>
    <row r="66" spans="1:14">
      <c r="A66" s="94"/>
      <c r="B66" s="37" t="s">
        <v>280</v>
      </c>
      <c r="C66" s="216" t="s">
        <v>281</v>
      </c>
      <c r="D66" s="217"/>
      <c r="E66" s="218">
        <f t="shared" si="13"/>
        <v>0</v>
      </c>
      <c r="F66" s="219">
        <v>0</v>
      </c>
      <c r="G66" s="218">
        <f t="shared" si="14"/>
        <v>0</v>
      </c>
      <c r="H66" s="219">
        <v>176283</v>
      </c>
      <c r="I66" s="218">
        <f t="shared" si="11"/>
        <v>5.764408814804351E-5</v>
      </c>
      <c r="J66" s="219">
        <f t="shared" si="16"/>
        <v>176283</v>
      </c>
      <c r="K66" s="217">
        <v>176283</v>
      </c>
      <c r="L66" s="218">
        <f t="shared" si="12"/>
        <v>6.1345550999865474E-5</v>
      </c>
      <c r="M66" s="219">
        <f t="shared" si="10"/>
        <v>0</v>
      </c>
      <c r="N66" s="218">
        <f t="shared" si="8"/>
        <v>1</v>
      </c>
    </row>
    <row r="67" spans="1:14">
      <c r="A67" s="94"/>
      <c r="B67" s="37" t="s">
        <v>270</v>
      </c>
      <c r="C67" s="216" t="s">
        <v>307</v>
      </c>
      <c r="D67" s="217"/>
      <c r="E67" s="218">
        <f t="shared" si="13"/>
        <v>0</v>
      </c>
      <c r="F67" s="219">
        <v>0</v>
      </c>
      <c r="G67" s="218">
        <f t="shared" si="14"/>
        <v>0</v>
      </c>
      <c r="H67" s="219">
        <v>200000</v>
      </c>
      <c r="I67" s="218">
        <f t="shared" si="11"/>
        <v>6.5399486221636238E-5</v>
      </c>
      <c r="J67" s="219">
        <f t="shared" si="16"/>
        <v>200000</v>
      </c>
      <c r="K67" s="217">
        <v>185370</v>
      </c>
      <c r="L67" s="218">
        <f t="shared" si="12"/>
        <v>6.4507778905765513E-5</v>
      </c>
      <c r="M67" s="219">
        <f t="shared" si="10"/>
        <v>14630</v>
      </c>
      <c r="N67" s="218">
        <f t="shared" si="8"/>
        <v>0.92684999999999995</v>
      </c>
    </row>
    <row r="68" spans="1:14">
      <c r="A68" s="94"/>
      <c r="B68" s="37" t="s">
        <v>284</v>
      </c>
      <c r="C68" s="216" t="s">
        <v>285</v>
      </c>
      <c r="D68" s="217"/>
      <c r="E68" s="218">
        <f t="shared" si="13"/>
        <v>0</v>
      </c>
      <c r="F68" s="219">
        <v>300000</v>
      </c>
      <c r="G68" s="218">
        <f t="shared" si="14"/>
        <v>9.9698809895306276E-5</v>
      </c>
      <c r="H68" s="219">
        <v>300000</v>
      </c>
      <c r="I68" s="218">
        <f t="shared" si="11"/>
        <v>9.8099229332454364E-5</v>
      </c>
      <c r="J68" s="219">
        <f t="shared" si="16"/>
        <v>0</v>
      </c>
      <c r="K68" s="217">
        <v>299360</v>
      </c>
      <c r="L68" s="218">
        <f t="shared" si="12"/>
        <v>1.0417569559923377E-4</v>
      </c>
      <c r="M68" s="219">
        <f t="shared" si="10"/>
        <v>640</v>
      </c>
      <c r="N68" s="218">
        <f t="shared" si="8"/>
        <v>0.99786666666666668</v>
      </c>
    </row>
    <row r="69" spans="1:14">
      <c r="A69" s="94"/>
      <c r="B69" s="37" t="s">
        <v>251</v>
      </c>
      <c r="C69" s="216" t="s">
        <v>309</v>
      </c>
      <c r="D69" s="217"/>
      <c r="E69" s="218">
        <f t="shared" si="13"/>
        <v>0</v>
      </c>
      <c r="F69" s="219">
        <v>0</v>
      </c>
      <c r="G69" s="218">
        <f t="shared" si="14"/>
        <v>0</v>
      </c>
      <c r="H69" s="219">
        <v>690000</v>
      </c>
      <c r="I69" s="218">
        <f t="shared" si="11"/>
        <v>2.2562822746464504E-4</v>
      </c>
      <c r="J69" s="219">
        <f t="shared" si="16"/>
        <v>690000</v>
      </c>
      <c r="K69" s="217">
        <v>616600</v>
      </c>
      <c r="L69" s="218">
        <f t="shared" si="12"/>
        <v>2.145735365662999E-4</v>
      </c>
      <c r="M69" s="219">
        <f t="shared" si="10"/>
        <v>73400</v>
      </c>
      <c r="N69" s="218">
        <f t="shared" si="8"/>
        <v>0.89362318840579713</v>
      </c>
    </row>
    <row r="70" spans="1:14">
      <c r="A70" s="94"/>
      <c r="B70" s="37" t="s">
        <v>268</v>
      </c>
      <c r="C70" s="216" t="s">
        <v>269</v>
      </c>
      <c r="D70" s="217"/>
      <c r="E70" s="218">
        <f t="shared" si="13"/>
        <v>0</v>
      </c>
      <c r="F70" s="219">
        <v>0</v>
      </c>
      <c r="G70" s="218">
        <f t="shared" si="14"/>
        <v>0</v>
      </c>
      <c r="H70" s="219">
        <v>5829000</v>
      </c>
      <c r="I70" s="218">
        <f t="shared" si="11"/>
        <v>1.9060680259295882E-3</v>
      </c>
      <c r="J70" s="219">
        <f t="shared" si="16"/>
        <v>5829000</v>
      </c>
      <c r="K70" s="217">
        <v>3332298</v>
      </c>
      <c r="L70" s="218">
        <f t="shared" si="12"/>
        <v>1.1596220673902174E-3</v>
      </c>
      <c r="M70" s="219">
        <f t="shared" si="10"/>
        <v>2496702</v>
      </c>
      <c r="N70" s="218">
        <f t="shared" si="8"/>
        <v>0.57167575913535773</v>
      </c>
    </row>
    <row r="71" spans="1:14">
      <c r="A71" s="94"/>
      <c r="B71" s="37" t="s">
        <v>113</v>
      </c>
      <c r="C71" s="216" t="s">
        <v>298</v>
      </c>
      <c r="D71" s="217"/>
      <c r="E71" s="218">
        <f t="shared" si="13"/>
        <v>0</v>
      </c>
      <c r="F71" s="219">
        <v>248139000</v>
      </c>
      <c r="G71" s="218">
        <f t="shared" si="14"/>
        <v>8.2463876628704677E-2</v>
      </c>
      <c r="H71" s="219">
        <v>0</v>
      </c>
      <c r="I71" s="218">
        <f t="shared" si="11"/>
        <v>0</v>
      </c>
      <c r="J71" s="219">
        <f t="shared" si="16"/>
        <v>-248139000</v>
      </c>
      <c r="K71" s="217">
        <v>0</v>
      </c>
      <c r="L71" s="218">
        <f t="shared" si="12"/>
        <v>0</v>
      </c>
      <c r="M71" s="219">
        <f t="shared" si="10"/>
        <v>0</v>
      </c>
      <c r="N71" s="218"/>
    </row>
    <row r="72" spans="1:14">
      <c r="A72" s="94"/>
      <c r="B72" s="37" t="s">
        <v>282</v>
      </c>
      <c r="C72" s="216" t="s">
        <v>283</v>
      </c>
      <c r="D72" s="217"/>
      <c r="E72" s="218">
        <f t="shared" si="13"/>
        <v>0</v>
      </c>
      <c r="F72" s="219">
        <v>9269000</v>
      </c>
      <c r="G72" s="218">
        <f t="shared" si="14"/>
        <v>3.0803608963986462E-3</v>
      </c>
      <c r="H72" s="219">
        <v>2750000</v>
      </c>
      <c r="I72" s="218">
        <f t="shared" si="11"/>
        <v>8.9924293554749838E-4</v>
      </c>
      <c r="J72" s="219">
        <f t="shared" si="16"/>
        <v>-6519000</v>
      </c>
      <c r="K72" s="217">
        <v>2093880</v>
      </c>
      <c r="L72" s="218">
        <f t="shared" si="12"/>
        <v>7.2865915787454437E-4</v>
      </c>
      <c r="M72" s="219">
        <f t="shared" si="10"/>
        <v>656120</v>
      </c>
      <c r="N72" s="218">
        <f t="shared" si="8"/>
        <v>0.76141090909090914</v>
      </c>
    </row>
    <row r="73" spans="1:14">
      <c r="A73" s="94"/>
      <c r="B73" s="37" t="s">
        <v>249</v>
      </c>
      <c r="C73" s="216" t="s">
        <v>250</v>
      </c>
      <c r="D73" s="217"/>
      <c r="E73" s="218">
        <f t="shared" si="13"/>
        <v>0</v>
      </c>
      <c r="F73" s="219">
        <v>500000</v>
      </c>
      <c r="G73" s="218">
        <f t="shared" si="14"/>
        <v>1.6616468315884379E-4</v>
      </c>
      <c r="H73" s="219">
        <v>500000</v>
      </c>
      <c r="I73" s="218">
        <f t="shared" si="11"/>
        <v>1.634987155540906E-4</v>
      </c>
      <c r="J73" s="219">
        <f t="shared" si="16"/>
        <v>0</v>
      </c>
      <c r="K73" s="217">
        <v>397909</v>
      </c>
      <c r="L73" s="218">
        <f t="shared" si="12"/>
        <v>1.3847022601615284E-4</v>
      </c>
      <c r="M73" s="219">
        <f t="shared" si="10"/>
        <v>102091</v>
      </c>
      <c r="N73" s="218">
        <f t="shared" si="8"/>
        <v>0.79581800000000003</v>
      </c>
    </row>
    <row r="74" spans="1:14">
      <c r="A74" s="94"/>
      <c r="B74" s="37" t="s">
        <v>272</v>
      </c>
      <c r="C74" s="216" t="s">
        <v>273</v>
      </c>
      <c r="D74" s="217"/>
      <c r="E74" s="218">
        <f t="shared" si="13"/>
        <v>0</v>
      </c>
      <c r="F74" s="219">
        <v>13300000</v>
      </c>
      <c r="G74" s="218">
        <f t="shared" si="14"/>
        <v>4.4199805720252453E-3</v>
      </c>
      <c r="H74" s="219">
        <v>0</v>
      </c>
      <c r="I74" s="218">
        <f t="shared" si="11"/>
        <v>0</v>
      </c>
      <c r="J74" s="219">
        <f t="shared" si="16"/>
        <v>-13300000</v>
      </c>
      <c r="K74" s="217">
        <v>0</v>
      </c>
      <c r="L74" s="218">
        <f t="shared" si="12"/>
        <v>0</v>
      </c>
      <c r="M74" s="219">
        <f t="shared" si="10"/>
        <v>0</v>
      </c>
      <c r="N74" s="218"/>
    </row>
    <row r="75" spans="1:14">
      <c r="A75" s="94"/>
      <c r="B75" s="37" t="s">
        <v>275</v>
      </c>
      <c r="C75" s="216" t="s">
        <v>276</v>
      </c>
      <c r="D75" s="217"/>
      <c r="E75" s="218">
        <f t="shared" si="13"/>
        <v>0</v>
      </c>
      <c r="F75" s="219">
        <v>5000000</v>
      </c>
      <c r="G75" s="218">
        <f t="shared" si="14"/>
        <v>1.661646831588438E-3</v>
      </c>
      <c r="H75" s="219">
        <v>5000000</v>
      </c>
      <c r="I75" s="218">
        <f t="shared" si="11"/>
        <v>1.634987155540906E-3</v>
      </c>
      <c r="J75" s="219">
        <f t="shared" si="16"/>
        <v>0</v>
      </c>
      <c r="K75" s="217">
        <v>3883425.84</v>
      </c>
      <c r="L75" s="218">
        <f t="shared" si="12"/>
        <v>1.3514116387962276E-3</v>
      </c>
      <c r="M75" s="219">
        <f t="shared" si="10"/>
        <v>1116574.1600000001</v>
      </c>
      <c r="N75" s="218">
        <f t="shared" si="8"/>
        <v>0.77668516799999998</v>
      </c>
    </row>
    <row r="76" spans="1:14">
      <c r="A76" s="94"/>
      <c r="B76" s="37" t="s">
        <v>112</v>
      </c>
      <c r="C76" s="216" t="s">
        <v>274</v>
      </c>
      <c r="D76" s="217"/>
      <c r="E76" s="218">
        <f t="shared" si="13"/>
        <v>0</v>
      </c>
      <c r="F76" s="219">
        <v>116673000</v>
      </c>
      <c r="G76" s="218">
        <f t="shared" si="14"/>
        <v>3.8773864156383564E-2</v>
      </c>
      <c r="H76" s="219">
        <v>116673000</v>
      </c>
      <c r="I76" s="218">
        <f t="shared" si="11"/>
        <v>3.8151771279684825E-2</v>
      </c>
      <c r="J76" s="219">
        <f t="shared" si="16"/>
        <v>0</v>
      </c>
      <c r="K76" s="217">
        <v>2071114</v>
      </c>
      <c r="L76" s="218">
        <f t="shared" si="12"/>
        <v>7.207367103664867E-4</v>
      </c>
      <c r="M76" s="219">
        <f t="shared" si="10"/>
        <v>114601886</v>
      </c>
      <c r="N76" s="218">
        <f t="shared" si="8"/>
        <v>1.7751442064573637E-2</v>
      </c>
    </row>
    <row r="77" spans="1:14">
      <c r="A77" s="94"/>
      <c r="B77" s="37" t="s">
        <v>278</v>
      </c>
      <c r="C77" s="216" t="s">
        <v>279</v>
      </c>
      <c r="D77" s="217"/>
      <c r="E77" s="218">
        <f t="shared" si="13"/>
        <v>0</v>
      </c>
      <c r="F77" s="219">
        <v>500000</v>
      </c>
      <c r="G77" s="218">
        <f t="shared" si="14"/>
        <v>1.6616468315884379E-4</v>
      </c>
      <c r="H77" s="219">
        <v>0</v>
      </c>
      <c r="I77" s="218">
        <f t="shared" si="11"/>
        <v>0</v>
      </c>
      <c r="J77" s="219">
        <f t="shared" si="16"/>
        <v>-500000</v>
      </c>
      <c r="K77" s="217">
        <v>0</v>
      </c>
      <c r="L77" s="218">
        <f t="shared" si="12"/>
        <v>0</v>
      </c>
      <c r="M77" s="219">
        <f t="shared" si="10"/>
        <v>0</v>
      </c>
      <c r="N77" s="218"/>
    </row>
    <row r="78" spans="1:14">
      <c r="A78" s="94"/>
      <c r="B78" s="37" t="s">
        <v>263</v>
      </c>
      <c r="C78" s="216" t="s">
        <v>310</v>
      </c>
      <c r="D78" s="217"/>
      <c r="E78" s="218">
        <f t="shared" si="13"/>
        <v>0</v>
      </c>
      <c r="F78" s="219">
        <v>18730000</v>
      </c>
      <c r="G78" s="218">
        <f t="shared" si="14"/>
        <v>6.2245290311302888E-3</v>
      </c>
      <c r="H78" s="219">
        <v>0</v>
      </c>
      <c r="I78" s="218">
        <f t="shared" si="11"/>
        <v>0</v>
      </c>
      <c r="J78" s="219">
        <f t="shared" si="16"/>
        <v>-18730000</v>
      </c>
      <c r="K78" s="217">
        <v>0</v>
      </c>
      <c r="L78" s="218">
        <f t="shared" si="12"/>
        <v>0</v>
      </c>
      <c r="M78" s="219">
        <f t="shared" si="10"/>
        <v>0</v>
      </c>
      <c r="N78" s="218"/>
    </row>
    <row r="79" spans="1:14">
      <c r="A79" s="94"/>
      <c r="B79" s="37" t="s">
        <v>112</v>
      </c>
      <c r="C79" s="216" t="s">
        <v>274</v>
      </c>
      <c r="D79" s="217"/>
      <c r="E79" s="218">
        <f t="shared" si="13"/>
        <v>0</v>
      </c>
      <c r="F79" s="219">
        <v>17700000</v>
      </c>
      <c r="G79" s="218">
        <f t="shared" si="14"/>
        <v>5.8822297838230708E-3</v>
      </c>
      <c r="H79" s="219">
        <v>17700000</v>
      </c>
      <c r="I79" s="218">
        <f t="shared" si="11"/>
        <v>5.7878545306148076E-3</v>
      </c>
      <c r="J79" s="219">
        <f t="shared" si="16"/>
        <v>0</v>
      </c>
      <c r="K79" s="217">
        <v>4440720</v>
      </c>
      <c r="L79" s="218">
        <f t="shared" si="12"/>
        <v>1.5453470569262071E-3</v>
      </c>
      <c r="M79" s="219">
        <f t="shared" si="10"/>
        <v>13259280</v>
      </c>
      <c r="N79" s="218">
        <f t="shared" si="8"/>
        <v>0.25088813559322032</v>
      </c>
    </row>
    <row r="80" spans="1:14">
      <c r="A80" s="94"/>
      <c r="B80" s="37" t="s">
        <v>277</v>
      </c>
      <c r="C80" s="216" t="s">
        <v>311</v>
      </c>
      <c r="D80" s="217"/>
      <c r="E80" s="218">
        <f t="shared" si="13"/>
        <v>0</v>
      </c>
      <c r="F80" s="219">
        <v>3300000</v>
      </c>
      <c r="G80" s="218">
        <f t="shared" si="14"/>
        <v>1.0966869088483691E-3</v>
      </c>
      <c r="H80" s="219">
        <v>3300000</v>
      </c>
      <c r="I80" s="218">
        <f t="shared" si="11"/>
        <v>1.0790915226569981E-3</v>
      </c>
      <c r="J80" s="219">
        <f t="shared" si="16"/>
        <v>0</v>
      </c>
      <c r="K80" s="217">
        <v>3216600</v>
      </c>
      <c r="L80" s="218">
        <f t="shared" si="12"/>
        <v>1.1193597757365558E-3</v>
      </c>
      <c r="M80" s="219">
        <f t="shared" si="10"/>
        <v>83400</v>
      </c>
      <c r="N80" s="218">
        <f t="shared" ref="N80:N96" si="17">K80/H80</f>
        <v>0.97472727272727278</v>
      </c>
    </row>
    <row r="81" spans="1:14">
      <c r="A81" s="94"/>
      <c r="B81" s="37" t="s">
        <v>112</v>
      </c>
      <c r="C81" s="216" t="s">
        <v>274</v>
      </c>
      <c r="D81" s="217"/>
      <c r="E81" s="218">
        <f t="shared" si="13"/>
        <v>0</v>
      </c>
      <c r="F81" s="219">
        <v>4000000</v>
      </c>
      <c r="G81" s="218">
        <f t="shared" si="14"/>
        <v>1.3293174652707503E-3</v>
      </c>
      <c r="H81" s="219">
        <v>0</v>
      </c>
      <c r="I81" s="218">
        <f t="shared" si="11"/>
        <v>0</v>
      </c>
      <c r="J81" s="219">
        <f t="shared" si="16"/>
        <v>-4000000</v>
      </c>
      <c r="K81" s="217">
        <v>0</v>
      </c>
      <c r="L81" s="218">
        <f t="shared" si="12"/>
        <v>0</v>
      </c>
      <c r="M81" s="219">
        <f t="shared" si="10"/>
        <v>0</v>
      </c>
      <c r="N81" s="218"/>
    </row>
    <row r="82" spans="1:14">
      <c r="A82" s="94"/>
      <c r="B82" s="37" t="s">
        <v>284</v>
      </c>
      <c r="C82" s="216" t="s">
        <v>285</v>
      </c>
      <c r="D82" s="217"/>
      <c r="E82" s="218">
        <f t="shared" si="13"/>
        <v>0</v>
      </c>
      <c r="F82" s="219">
        <v>3000000</v>
      </c>
      <c r="G82" s="218">
        <f t="shared" si="14"/>
        <v>9.9698809895306284E-4</v>
      </c>
      <c r="H82" s="219">
        <v>2000000</v>
      </c>
      <c r="I82" s="218">
        <f t="shared" si="11"/>
        <v>6.5399486221636241E-4</v>
      </c>
      <c r="J82" s="219">
        <f t="shared" si="16"/>
        <v>-1000000</v>
      </c>
      <c r="K82" s="217">
        <v>0</v>
      </c>
      <c r="L82" s="218">
        <f t="shared" si="12"/>
        <v>0</v>
      </c>
      <c r="M82" s="219">
        <f t="shared" si="10"/>
        <v>2000000</v>
      </c>
      <c r="N82" s="218">
        <f t="shared" si="17"/>
        <v>0</v>
      </c>
    </row>
    <row r="83" spans="1:14">
      <c r="A83" s="94"/>
      <c r="B83" s="37" t="s">
        <v>284</v>
      </c>
      <c r="C83" s="216" t="s">
        <v>285</v>
      </c>
      <c r="D83" s="217"/>
      <c r="E83" s="218">
        <f t="shared" si="13"/>
        <v>0</v>
      </c>
      <c r="F83" s="219">
        <v>1060000</v>
      </c>
      <c r="G83" s="218">
        <f t="shared" si="14"/>
        <v>3.5226912829674887E-4</v>
      </c>
      <c r="H83" s="219">
        <v>1060000</v>
      </c>
      <c r="I83" s="218">
        <f t="shared" si="11"/>
        <v>3.4661727697467211E-4</v>
      </c>
      <c r="J83" s="219">
        <f t="shared" si="16"/>
        <v>0</v>
      </c>
      <c r="K83" s="217">
        <v>652800</v>
      </c>
      <c r="L83" s="218">
        <f t="shared" si="12"/>
        <v>2.2717094497320885E-4</v>
      </c>
      <c r="M83" s="219">
        <f t="shared" si="10"/>
        <v>407200</v>
      </c>
      <c r="N83" s="218">
        <f t="shared" si="17"/>
        <v>0.61584905660377354</v>
      </c>
    </row>
    <row r="84" spans="1:14">
      <c r="A84" s="94"/>
      <c r="B84" s="37" t="s">
        <v>256</v>
      </c>
      <c r="C84" s="216" t="s">
        <v>257</v>
      </c>
      <c r="D84" s="217"/>
      <c r="E84" s="218">
        <f t="shared" si="13"/>
        <v>0</v>
      </c>
      <c r="F84" s="219">
        <v>314685333</v>
      </c>
      <c r="G84" s="218">
        <f t="shared" si="14"/>
        <v>0.10457917730536051</v>
      </c>
      <c r="H84" s="219">
        <v>618824333</v>
      </c>
      <c r="I84" s="218">
        <f t="shared" si="11"/>
        <v>0.2023539671982337</v>
      </c>
      <c r="J84" s="219">
        <f t="shared" si="16"/>
        <v>304139000</v>
      </c>
      <c r="K84" s="217">
        <v>618824332</v>
      </c>
      <c r="L84" s="218">
        <f t="shared" si="12"/>
        <v>0.21534759232974071</v>
      </c>
      <c r="M84" s="219">
        <f t="shared" si="10"/>
        <v>1</v>
      </c>
      <c r="N84" s="218">
        <f t="shared" si="17"/>
        <v>0.99999999838403253</v>
      </c>
    </row>
    <row r="85" spans="1:14">
      <c r="A85" s="94"/>
      <c r="B85" s="37" t="s">
        <v>258</v>
      </c>
      <c r="C85" s="216" t="s">
        <v>259</v>
      </c>
      <c r="D85" s="217"/>
      <c r="E85" s="218">
        <f t="shared" si="13"/>
        <v>0</v>
      </c>
      <c r="F85" s="219">
        <v>197280000</v>
      </c>
      <c r="G85" s="218">
        <f t="shared" si="14"/>
        <v>6.5561937387153407E-2</v>
      </c>
      <c r="H85" s="219">
        <v>119892478</v>
      </c>
      <c r="I85" s="218">
        <f t="shared" si="11"/>
        <v>3.9204532315194135E-2</v>
      </c>
      <c r="J85" s="219">
        <f t="shared" si="16"/>
        <v>-77387522</v>
      </c>
      <c r="K85" s="217">
        <v>119892478</v>
      </c>
      <c r="L85" s="218">
        <f t="shared" si="12"/>
        <v>4.1721947797854861E-2</v>
      </c>
      <c r="M85" s="219">
        <f t="shared" si="10"/>
        <v>0</v>
      </c>
      <c r="N85" s="218">
        <f t="shared" si="17"/>
        <v>1</v>
      </c>
    </row>
    <row r="86" spans="1:14">
      <c r="A86" s="94"/>
      <c r="B86" s="37" t="s">
        <v>261</v>
      </c>
      <c r="C86" s="216" t="s">
        <v>312</v>
      </c>
      <c r="D86" s="217"/>
      <c r="E86" s="218">
        <f t="shared" si="13"/>
        <v>0</v>
      </c>
      <c r="F86" s="219">
        <v>0</v>
      </c>
      <c r="G86" s="218">
        <f t="shared" si="14"/>
        <v>0</v>
      </c>
      <c r="H86" s="219">
        <v>3000000</v>
      </c>
      <c r="I86" s="218">
        <f t="shared" si="11"/>
        <v>9.8099229332454367E-4</v>
      </c>
      <c r="J86" s="219">
        <f t="shared" si="16"/>
        <v>3000000</v>
      </c>
      <c r="K86" s="217">
        <v>3000000</v>
      </c>
      <c r="L86" s="218">
        <f t="shared" si="12"/>
        <v>1.0439841221195261E-3</v>
      </c>
      <c r="M86" s="219">
        <f t="shared" si="10"/>
        <v>0</v>
      </c>
      <c r="N86" s="218">
        <f t="shared" si="17"/>
        <v>1</v>
      </c>
    </row>
    <row r="87" spans="1:14">
      <c r="A87" s="94"/>
      <c r="B87" s="37" t="s">
        <v>262</v>
      </c>
      <c r="C87" s="216" t="s">
        <v>313</v>
      </c>
      <c r="D87" s="217"/>
      <c r="E87" s="218">
        <f t="shared" si="13"/>
        <v>0</v>
      </c>
      <c r="F87" s="219">
        <v>0</v>
      </c>
      <c r="G87" s="218">
        <f t="shared" si="14"/>
        <v>0</v>
      </c>
      <c r="H87" s="219">
        <v>20072279</v>
      </c>
      <c r="I87" s="218">
        <f t="shared" si="11"/>
        <v>6.5635836694866922E-3</v>
      </c>
      <c r="J87" s="219">
        <f t="shared" si="16"/>
        <v>20072279</v>
      </c>
      <c r="K87" s="217">
        <v>19052919</v>
      </c>
      <c r="L87" s="218">
        <f t="shared" si="12"/>
        <v>6.6303149720098129E-3</v>
      </c>
      <c r="M87" s="219">
        <f t="shared" si="10"/>
        <v>1019360</v>
      </c>
      <c r="N87" s="218">
        <f t="shared" si="17"/>
        <v>0.94921553252622681</v>
      </c>
    </row>
    <row r="88" spans="1:14">
      <c r="A88" s="94"/>
      <c r="B88" s="37" t="s">
        <v>248</v>
      </c>
      <c r="C88" s="216" t="s">
        <v>314</v>
      </c>
      <c r="D88" s="217"/>
      <c r="E88" s="218">
        <f t="shared" si="13"/>
        <v>0</v>
      </c>
      <c r="F88" s="219">
        <v>0</v>
      </c>
      <c r="G88" s="218">
        <f t="shared" si="14"/>
        <v>0</v>
      </c>
      <c r="H88" s="219">
        <v>29990891</v>
      </c>
      <c r="I88" s="218">
        <f t="shared" si="11"/>
        <v>9.8069443136454722E-3</v>
      </c>
      <c r="J88" s="219">
        <f t="shared" si="16"/>
        <v>29990891</v>
      </c>
      <c r="K88" s="217">
        <v>29990891</v>
      </c>
      <c r="L88" s="218">
        <f t="shared" si="12"/>
        <v>1.0436671337405798E-2</v>
      </c>
      <c r="M88" s="219">
        <f t="shared" si="10"/>
        <v>0</v>
      </c>
      <c r="N88" s="218">
        <f t="shared" si="17"/>
        <v>1</v>
      </c>
    </row>
    <row r="89" spans="1:14">
      <c r="A89" s="94"/>
      <c r="B89" s="37" t="s">
        <v>260</v>
      </c>
      <c r="C89" s="216" t="s">
        <v>315</v>
      </c>
      <c r="D89" s="217"/>
      <c r="E89" s="218">
        <f t="shared" si="13"/>
        <v>0</v>
      </c>
      <c r="F89" s="219">
        <v>0</v>
      </c>
      <c r="G89" s="218">
        <f t="shared" si="14"/>
        <v>0</v>
      </c>
      <c r="H89" s="219">
        <v>24824352</v>
      </c>
      <c r="I89" s="218">
        <f t="shared" si="11"/>
        <v>8.1174993329252397E-3</v>
      </c>
      <c r="J89" s="219">
        <f t="shared" si="16"/>
        <v>24824352</v>
      </c>
      <c r="K89" s="217">
        <v>24824352</v>
      </c>
      <c r="L89" s="218">
        <f t="shared" si="12"/>
        <v>8.6387431099686999E-3</v>
      </c>
      <c r="M89" s="219">
        <f t="shared" si="10"/>
        <v>0</v>
      </c>
      <c r="N89" s="218">
        <f t="shared" si="17"/>
        <v>1</v>
      </c>
    </row>
    <row r="90" spans="1:14">
      <c r="A90" s="94"/>
      <c r="B90" s="37"/>
      <c r="C90" s="222" t="s">
        <v>53</v>
      </c>
      <c r="D90" s="223">
        <v>921250265.32000005</v>
      </c>
      <c r="E90" s="218">
        <f t="shared" si="13"/>
        <v>0.38373680304411661</v>
      </c>
      <c r="F90" s="224">
        <f>SUM(F55:F89)</f>
        <v>1467500000</v>
      </c>
      <c r="G90" s="218">
        <f t="shared" ref="G90:G96" si="18">F90/F$96</f>
        <v>0.48769334507120654</v>
      </c>
      <c r="H90" s="224">
        <f t="shared" ref="H90:K90" si="19">SUM(H55:H89)</f>
        <v>1430500000</v>
      </c>
      <c r="I90" s="218">
        <f t="shared" si="11"/>
        <v>0.46776982520025323</v>
      </c>
      <c r="J90" s="219">
        <f t="shared" si="16"/>
        <v>-37000000</v>
      </c>
      <c r="K90" s="224">
        <f t="shared" si="19"/>
        <v>1283352763.8399999</v>
      </c>
      <c r="L90" s="218">
        <f t="shared" si="12"/>
        <v>0.44659996950905656</v>
      </c>
      <c r="M90" s="219">
        <f t="shared" si="10"/>
        <v>147147236.16000009</v>
      </c>
      <c r="N90" s="218">
        <f t="shared" si="17"/>
        <v>0.8971358013561691</v>
      </c>
    </row>
    <row r="91" spans="1:14">
      <c r="A91" s="94"/>
      <c r="B91" s="37" t="s">
        <v>63</v>
      </c>
      <c r="C91" s="216" t="s">
        <v>64</v>
      </c>
      <c r="D91" s="217"/>
      <c r="E91" s="218">
        <f t="shared" si="13"/>
        <v>0</v>
      </c>
      <c r="F91" s="219"/>
      <c r="G91" s="218">
        <f t="shared" si="18"/>
        <v>0</v>
      </c>
      <c r="H91" s="219"/>
      <c r="I91" s="218">
        <f t="shared" si="11"/>
        <v>0</v>
      </c>
      <c r="J91" s="219">
        <f t="shared" si="16"/>
        <v>0</v>
      </c>
      <c r="K91" s="217"/>
      <c r="L91" s="218">
        <f t="shared" si="12"/>
        <v>0</v>
      </c>
      <c r="M91" s="219">
        <f t="shared" si="10"/>
        <v>0</v>
      </c>
      <c r="N91" s="218"/>
    </row>
    <row r="92" spans="1:14">
      <c r="A92" s="94"/>
      <c r="B92" s="37" t="s">
        <v>294</v>
      </c>
      <c r="C92" s="216" t="s">
        <v>295</v>
      </c>
      <c r="D92" s="217">
        <v>0</v>
      </c>
      <c r="E92" s="218">
        <f t="shared" si="13"/>
        <v>0</v>
      </c>
      <c r="F92" s="219">
        <v>0</v>
      </c>
      <c r="G92" s="218">
        <f t="shared" si="18"/>
        <v>0</v>
      </c>
      <c r="H92" s="219">
        <v>5000000</v>
      </c>
      <c r="I92" s="218">
        <f t="shared" si="11"/>
        <v>1.634987155540906E-3</v>
      </c>
      <c r="J92" s="219">
        <f t="shared" si="16"/>
        <v>5000000</v>
      </c>
      <c r="K92" s="217">
        <v>0</v>
      </c>
      <c r="L92" s="218">
        <f t="shared" si="12"/>
        <v>0</v>
      </c>
      <c r="M92" s="219">
        <f t="shared" si="10"/>
        <v>5000000</v>
      </c>
      <c r="N92" s="218">
        <f t="shared" si="17"/>
        <v>0</v>
      </c>
    </row>
    <row r="93" spans="1:14">
      <c r="A93" s="94"/>
      <c r="B93" s="37" t="s">
        <v>296</v>
      </c>
      <c r="C93" s="216" t="s">
        <v>297</v>
      </c>
      <c r="D93" s="217">
        <v>0</v>
      </c>
      <c r="E93" s="218">
        <f t="shared" si="13"/>
        <v>0</v>
      </c>
      <c r="F93" s="219">
        <v>10000000</v>
      </c>
      <c r="G93" s="218">
        <f t="shared" si="18"/>
        <v>3.323293663176876E-3</v>
      </c>
      <c r="H93" s="219">
        <v>0</v>
      </c>
      <c r="I93" s="218">
        <f t="shared" si="11"/>
        <v>0</v>
      </c>
      <c r="J93" s="219">
        <f t="shared" si="16"/>
        <v>-10000000</v>
      </c>
      <c r="K93" s="217">
        <v>0</v>
      </c>
      <c r="L93" s="218">
        <f t="shared" si="12"/>
        <v>0</v>
      </c>
      <c r="M93" s="219">
        <f t="shared" si="10"/>
        <v>0</v>
      </c>
      <c r="N93" s="218"/>
    </row>
    <row r="94" spans="1:14">
      <c r="A94" s="94"/>
      <c r="B94" s="37" t="s">
        <v>113</v>
      </c>
      <c r="C94" s="216" t="s">
        <v>298</v>
      </c>
      <c r="D94" s="217"/>
      <c r="E94" s="218">
        <f t="shared" si="13"/>
        <v>0</v>
      </c>
      <c r="F94" s="219">
        <v>10000000</v>
      </c>
      <c r="G94" s="218">
        <f t="shared" si="18"/>
        <v>3.323293663176876E-3</v>
      </c>
      <c r="H94" s="219">
        <v>0</v>
      </c>
      <c r="I94" s="218">
        <f t="shared" si="11"/>
        <v>0</v>
      </c>
      <c r="J94" s="219">
        <f t="shared" si="16"/>
        <v>-10000000</v>
      </c>
      <c r="K94" s="217">
        <v>0</v>
      </c>
      <c r="L94" s="218">
        <f t="shared" si="12"/>
        <v>0</v>
      </c>
      <c r="M94" s="219">
        <f t="shared" si="10"/>
        <v>0</v>
      </c>
      <c r="N94" s="218"/>
    </row>
    <row r="95" spans="1:14">
      <c r="A95" s="94"/>
      <c r="B95" s="37"/>
      <c r="C95" s="222" t="s">
        <v>54</v>
      </c>
      <c r="D95" s="223">
        <v>0</v>
      </c>
      <c r="E95" s="218">
        <f t="shared" si="13"/>
        <v>0</v>
      </c>
      <c r="F95" s="224">
        <f>F92+F93+F94</f>
        <v>20000000</v>
      </c>
      <c r="G95" s="218">
        <f t="shared" si="18"/>
        <v>6.646587326353752E-3</v>
      </c>
      <c r="H95" s="224">
        <f t="shared" ref="H95:K95" si="20">H92+H93+H94</f>
        <v>5000000</v>
      </c>
      <c r="I95" s="218">
        <f t="shared" si="11"/>
        <v>1.634987155540906E-3</v>
      </c>
      <c r="J95" s="219">
        <f t="shared" si="16"/>
        <v>-15000000</v>
      </c>
      <c r="K95" s="224">
        <f t="shared" si="20"/>
        <v>0</v>
      </c>
      <c r="L95" s="218">
        <f t="shared" si="12"/>
        <v>0</v>
      </c>
      <c r="M95" s="219">
        <f t="shared" si="10"/>
        <v>5000000</v>
      </c>
      <c r="N95" s="218">
        <f t="shared" si="17"/>
        <v>0</v>
      </c>
    </row>
    <row r="96" spans="1:14">
      <c r="A96" s="94"/>
      <c r="B96" s="37"/>
      <c r="C96" s="248" t="s">
        <v>56</v>
      </c>
      <c r="D96" s="242">
        <f>D53+D36</f>
        <v>2400734717.1600003</v>
      </c>
      <c r="E96" s="218">
        <f t="shared" si="13"/>
        <v>1</v>
      </c>
      <c r="F96" s="242">
        <f t="shared" ref="F96:K96" si="21">F53+F36</f>
        <v>3009063000</v>
      </c>
      <c r="G96" s="218">
        <f t="shared" si="18"/>
        <v>1</v>
      </c>
      <c r="H96" s="242">
        <f t="shared" si="21"/>
        <v>3058128000</v>
      </c>
      <c r="I96" s="218">
        <f t="shared" si="11"/>
        <v>1</v>
      </c>
      <c r="J96" s="219">
        <f t="shared" si="16"/>
        <v>49065000</v>
      </c>
      <c r="K96" s="242">
        <f t="shared" si="21"/>
        <v>2873606922.21</v>
      </c>
      <c r="L96" s="218">
        <f t="shared" si="12"/>
        <v>1</v>
      </c>
      <c r="M96" s="219">
        <f t="shared" si="10"/>
        <v>184521077.78999996</v>
      </c>
      <c r="N96" s="218">
        <f t="shared" si="17"/>
        <v>0.93966208157735709</v>
      </c>
    </row>
    <row r="97" spans="1:14">
      <c r="A97" s="94"/>
      <c r="B97" s="37"/>
      <c r="C97" s="231" t="s">
        <v>93</v>
      </c>
      <c r="D97" s="232">
        <f>D98</f>
        <v>0</v>
      </c>
      <c r="E97" s="238"/>
      <c r="F97" s="232">
        <f t="shared" ref="F97:H97" si="22">F98</f>
        <v>0</v>
      </c>
      <c r="G97" s="238"/>
      <c r="H97" s="232">
        <f t="shared" si="22"/>
        <v>0</v>
      </c>
      <c r="I97" s="218"/>
      <c r="J97" s="234"/>
      <c r="K97" s="232">
        <f>K98</f>
        <v>1215308</v>
      </c>
      <c r="L97" s="218"/>
      <c r="M97" s="219">
        <f t="shared" si="10"/>
        <v>-1215308</v>
      </c>
      <c r="N97" s="239"/>
    </row>
    <row r="98" spans="1:14">
      <c r="A98" s="94"/>
      <c r="B98" s="37"/>
      <c r="C98" s="231" t="s">
        <v>94</v>
      </c>
      <c r="D98" s="232"/>
      <c r="E98" s="233"/>
      <c r="F98" s="233"/>
      <c r="G98" s="233"/>
      <c r="H98" s="233"/>
      <c r="I98" s="218"/>
      <c r="J98" s="234"/>
      <c r="K98" s="232">
        <f>SUM(K100:K102)</f>
        <v>1215308</v>
      </c>
      <c r="L98" s="218"/>
      <c r="M98" s="219">
        <f t="shared" si="10"/>
        <v>-1215308</v>
      </c>
      <c r="N98" s="239"/>
    </row>
    <row r="99" spans="1:14">
      <c r="A99" s="94"/>
      <c r="B99" s="37" t="s">
        <v>63</v>
      </c>
      <c r="C99" s="216" t="s">
        <v>64</v>
      </c>
      <c r="D99" s="217"/>
      <c r="E99" s="219"/>
      <c r="F99" s="219"/>
      <c r="G99" s="219"/>
      <c r="H99" s="219"/>
      <c r="I99" s="218"/>
      <c r="J99" s="241"/>
      <c r="K99" s="217"/>
      <c r="L99" s="218"/>
      <c r="M99" s="219">
        <f t="shared" ref="M99:M103" si="23">H99-K99</f>
        <v>0</v>
      </c>
      <c r="N99" s="239"/>
    </row>
    <row r="100" spans="1:14">
      <c r="A100" s="94"/>
      <c r="B100" s="37" t="s">
        <v>88</v>
      </c>
      <c r="C100" s="37" t="s">
        <v>89</v>
      </c>
      <c r="D100" s="217"/>
      <c r="E100" s="219"/>
      <c r="F100" s="219"/>
      <c r="G100" s="219"/>
      <c r="H100" s="219"/>
      <c r="I100" s="218"/>
      <c r="J100" s="241"/>
      <c r="K100" s="217">
        <v>114144</v>
      </c>
      <c r="L100" s="218"/>
      <c r="M100" s="219">
        <f t="shared" si="23"/>
        <v>-114144</v>
      </c>
      <c r="N100" s="221"/>
    </row>
    <row r="101" spans="1:14">
      <c r="A101" s="94"/>
      <c r="B101" s="37" t="s">
        <v>65</v>
      </c>
      <c r="C101" s="37" t="s">
        <v>342</v>
      </c>
      <c r="D101" s="217"/>
      <c r="E101" s="219"/>
      <c r="F101" s="219"/>
      <c r="G101" s="219"/>
      <c r="H101" s="219"/>
      <c r="I101" s="218"/>
      <c r="J101" s="241"/>
      <c r="K101" s="217">
        <v>1101164</v>
      </c>
      <c r="L101" s="218"/>
      <c r="M101" s="219">
        <f t="shared" si="23"/>
        <v>-1101164</v>
      </c>
      <c r="N101" s="221"/>
    </row>
    <row r="102" spans="1:14">
      <c r="A102" s="94"/>
      <c r="B102" s="37"/>
      <c r="C102" s="37"/>
      <c r="D102" s="217"/>
      <c r="E102" s="219"/>
      <c r="F102" s="219"/>
      <c r="G102" s="219"/>
      <c r="H102" s="219"/>
      <c r="I102" s="218"/>
      <c r="J102" s="241"/>
      <c r="K102" s="217"/>
      <c r="L102" s="218"/>
      <c r="M102" s="219">
        <f t="shared" si="23"/>
        <v>0</v>
      </c>
      <c r="N102" s="221"/>
    </row>
    <row r="103" spans="1:14" ht="15" thickBot="1">
      <c r="A103" s="94"/>
      <c r="B103" s="37"/>
      <c r="C103" s="249" t="s">
        <v>59</v>
      </c>
      <c r="D103" s="243"/>
      <c r="E103" s="243"/>
      <c r="F103" s="243">
        <f>F96+F97</f>
        <v>3009063000</v>
      </c>
      <c r="G103" s="243">
        <f t="shared" ref="G103:N103" si="24">G96+G97</f>
        <v>1</v>
      </c>
      <c r="H103" s="243">
        <f t="shared" si="24"/>
        <v>3058128000</v>
      </c>
      <c r="I103" s="243">
        <f t="shared" si="24"/>
        <v>1</v>
      </c>
      <c r="J103" s="243">
        <f t="shared" si="24"/>
        <v>49065000</v>
      </c>
      <c r="K103" s="243">
        <f t="shared" si="24"/>
        <v>2874822230.21</v>
      </c>
      <c r="L103" s="244">
        <f t="shared" si="24"/>
        <v>1</v>
      </c>
      <c r="M103" s="243">
        <f t="shared" si="23"/>
        <v>183305769.78999996</v>
      </c>
      <c r="N103" s="244">
        <f t="shared" si="24"/>
        <v>0.93966208157735709</v>
      </c>
    </row>
    <row r="104" spans="1:14" ht="15" thickTop="1">
      <c r="A104" s="94"/>
      <c r="B104" s="382"/>
      <c r="C104" s="382"/>
      <c r="D104" s="382"/>
      <c r="E104" s="382"/>
      <c r="F104" s="382"/>
      <c r="G104" s="382"/>
      <c r="H104" s="382"/>
      <c r="I104" s="382"/>
      <c r="J104" s="382"/>
      <c r="K104" s="382"/>
      <c r="L104" s="382"/>
      <c r="M104" s="382"/>
      <c r="N104" s="382"/>
    </row>
    <row r="108" spans="1:14">
      <c r="F108" s="245"/>
    </row>
    <row r="109" spans="1:14">
      <c r="F109" s="245"/>
    </row>
    <row r="110" spans="1:14">
      <c r="F110" s="245"/>
    </row>
    <row r="111" spans="1:14">
      <c r="F111" s="245"/>
    </row>
    <row r="112" spans="1:14">
      <c r="F112" s="245"/>
    </row>
  </sheetData>
  <mergeCells count="21">
    <mergeCell ref="B2:N2"/>
    <mergeCell ref="B3:N3"/>
    <mergeCell ref="B4:N4"/>
    <mergeCell ref="A5:A6"/>
    <mergeCell ref="B6:B7"/>
    <mergeCell ref="C6:E7"/>
    <mergeCell ref="F6:G7"/>
    <mergeCell ref="H6:N7"/>
    <mergeCell ref="B13:C13"/>
    <mergeCell ref="B34:C34"/>
    <mergeCell ref="B104:N104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</mergeCells>
  <pageMargins left="0.7" right="0.7" top="0.75" bottom="0.75" header="0.3" footer="0.3"/>
  <pageSetup paperSize="9" scale="61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opLeftCell="A31" workbookViewId="0">
      <selection activeCell="G17" sqref="G17"/>
    </sheetView>
  </sheetViews>
  <sheetFormatPr defaultRowHeight="11.25"/>
  <cols>
    <col min="1" max="1" width="12.625" style="141" customWidth="1"/>
    <col min="2" max="2" width="35" style="141" customWidth="1"/>
    <col min="3" max="3" width="13.75" style="141" customWidth="1"/>
    <col min="4" max="4" width="8.75" style="141" customWidth="1"/>
    <col min="5" max="5" width="13.625" style="141" customWidth="1"/>
    <col min="6" max="6" width="10.625" style="141" customWidth="1"/>
    <col min="7" max="7" width="11" style="141" customWidth="1"/>
    <col min="8" max="8" width="8.625" style="141" customWidth="1"/>
    <col min="9" max="9" width="11" style="141" customWidth="1"/>
    <col min="10" max="10" width="13.25" style="141" customWidth="1"/>
    <col min="11" max="11" width="9.5" style="141" customWidth="1"/>
    <col min="12" max="12" width="10.375" style="141" customWidth="1"/>
    <col min="13" max="13" width="11.75" style="141" customWidth="1"/>
    <col min="14" max="16384" width="9" style="141"/>
  </cols>
  <sheetData>
    <row r="1" spans="1:13">
      <c r="A1" s="305" t="s">
        <v>124</v>
      </c>
      <c r="B1" s="306"/>
      <c r="C1" s="306"/>
      <c r="D1" s="307"/>
      <c r="E1" s="307"/>
      <c r="F1" s="307"/>
      <c r="G1" s="307"/>
      <c r="H1" s="307"/>
      <c r="I1" s="307"/>
      <c r="J1" s="307"/>
      <c r="K1" s="307"/>
      <c r="L1" s="307"/>
      <c r="M1" s="307"/>
    </row>
    <row r="2" spans="1:13">
      <c r="A2" s="305"/>
      <c r="B2" s="306"/>
      <c r="C2" s="306"/>
      <c r="D2" s="307"/>
      <c r="E2" s="307"/>
      <c r="F2" s="307"/>
      <c r="G2" s="307"/>
      <c r="H2" s="307"/>
      <c r="I2" s="307"/>
      <c r="J2" s="307"/>
      <c r="K2" s="307"/>
      <c r="L2" s="307"/>
      <c r="M2" s="307"/>
    </row>
    <row r="3" spans="1:13">
      <c r="A3" s="362" t="s">
        <v>0</v>
      </c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</row>
    <row r="4" spans="1:13">
      <c r="A4" s="398" t="s">
        <v>182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</row>
    <row r="5" spans="1:13">
      <c r="A5" s="399" t="s">
        <v>1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</row>
    <row r="6" spans="1:13" ht="12" thickBot="1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1:13" ht="12.75" thickTop="1" thickBot="1">
      <c r="A7" s="400" t="s">
        <v>2</v>
      </c>
      <c r="B7" s="366" t="s">
        <v>122</v>
      </c>
      <c r="C7" s="366"/>
      <c r="D7" s="366"/>
      <c r="E7" s="401" t="s">
        <v>3</v>
      </c>
      <c r="F7" s="401"/>
      <c r="G7" s="367"/>
      <c r="H7" s="367"/>
      <c r="I7" s="367"/>
      <c r="J7" s="367"/>
      <c r="K7" s="367"/>
      <c r="L7" s="367"/>
      <c r="M7" s="367"/>
    </row>
    <row r="8" spans="1:13" ht="12" thickTop="1">
      <c r="A8" s="400"/>
      <c r="B8" s="366"/>
      <c r="C8" s="366"/>
      <c r="D8" s="366"/>
      <c r="E8" s="401"/>
      <c r="F8" s="401"/>
      <c r="G8" s="367"/>
      <c r="H8" s="367"/>
      <c r="I8" s="367"/>
      <c r="J8" s="367"/>
      <c r="K8" s="367"/>
      <c r="L8" s="367"/>
      <c r="M8" s="367"/>
    </row>
    <row r="9" spans="1:13">
      <c r="A9" s="142" t="s">
        <v>141</v>
      </c>
      <c r="B9" s="355" t="s">
        <v>286</v>
      </c>
      <c r="C9" s="355"/>
      <c r="D9" s="355"/>
      <c r="E9" s="396" t="s">
        <v>6</v>
      </c>
      <c r="F9" s="396"/>
      <c r="G9" s="397" t="s">
        <v>288</v>
      </c>
      <c r="H9" s="356"/>
      <c r="I9" s="356"/>
      <c r="J9" s="356"/>
      <c r="K9" s="356"/>
      <c r="L9" s="356"/>
      <c r="M9" s="356"/>
    </row>
    <row r="10" spans="1:13" ht="12" thickBot="1">
      <c r="A10" s="357" t="s">
        <v>8</v>
      </c>
      <c r="B10" s="357"/>
      <c r="C10" s="358" t="s">
        <v>9</v>
      </c>
      <c r="D10" s="358"/>
      <c r="E10" s="358"/>
      <c r="F10" s="358"/>
      <c r="G10" s="358"/>
      <c r="H10" s="358"/>
      <c r="I10" s="358"/>
      <c r="J10" s="358"/>
      <c r="K10" s="358"/>
      <c r="L10" s="358"/>
      <c r="M10" s="358"/>
    </row>
    <row r="11" spans="1:13" ht="24" thickTop="1" thickBot="1">
      <c r="A11" s="357"/>
      <c r="B11" s="357"/>
      <c r="C11" s="143" t="s">
        <v>10</v>
      </c>
      <c r="D11" s="144">
        <v>2024</v>
      </c>
      <c r="E11" s="359" t="s">
        <v>11</v>
      </c>
      <c r="F11" s="359"/>
      <c r="G11" s="359" t="s">
        <v>11</v>
      </c>
      <c r="H11" s="359"/>
      <c r="I11" s="145" t="s">
        <v>11</v>
      </c>
      <c r="J11" s="359" t="s">
        <v>11</v>
      </c>
      <c r="K11" s="359"/>
      <c r="L11" s="360" t="s">
        <v>12</v>
      </c>
      <c r="M11" s="361" t="s">
        <v>13</v>
      </c>
    </row>
    <row r="12" spans="1:13" ht="46.5" thickTop="1" thickBot="1">
      <c r="A12" s="357"/>
      <c r="B12" s="357"/>
      <c r="C12" s="146" t="s">
        <v>14</v>
      </c>
      <c r="D12" s="147" t="s">
        <v>15</v>
      </c>
      <c r="E12" s="148" t="s">
        <v>16</v>
      </c>
      <c r="F12" s="149" t="s">
        <v>15</v>
      </c>
      <c r="G12" s="148" t="s">
        <v>17</v>
      </c>
      <c r="H12" s="149" t="s">
        <v>15</v>
      </c>
      <c r="I12" s="150" t="s">
        <v>18</v>
      </c>
      <c r="J12" s="148" t="s">
        <v>19</v>
      </c>
      <c r="K12" s="149" t="s">
        <v>15</v>
      </c>
      <c r="L12" s="360"/>
      <c r="M12" s="361"/>
    </row>
    <row r="13" spans="1:13" ht="12.75" thickTop="1" thickBot="1">
      <c r="A13" s="357"/>
      <c r="B13" s="357"/>
      <c r="C13" s="151" t="s">
        <v>20</v>
      </c>
      <c r="D13" s="151" t="s">
        <v>21</v>
      </c>
      <c r="E13" s="151" t="s">
        <v>22</v>
      </c>
      <c r="F13" s="151" t="s">
        <v>23</v>
      </c>
      <c r="G13" s="151" t="s">
        <v>24</v>
      </c>
      <c r="H13" s="151" t="s">
        <v>25</v>
      </c>
      <c r="I13" s="151" t="s">
        <v>26</v>
      </c>
      <c r="J13" s="151" t="s">
        <v>27</v>
      </c>
      <c r="K13" s="151" t="s">
        <v>28</v>
      </c>
      <c r="L13" s="151" t="s">
        <v>29</v>
      </c>
      <c r="M13" s="152" t="s">
        <v>30</v>
      </c>
    </row>
    <row r="14" spans="1:13" ht="12" thickTop="1">
      <c r="A14" s="352" t="s">
        <v>31</v>
      </c>
      <c r="B14" s="352"/>
      <c r="C14" s="30"/>
      <c r="D14" s="31"/>
      <c r="E14" s="30"/>
      <c r="F14" s="31"/>
      <c r="G14" s="30"/>
      <c r="H14" s="31"/>
      <c r="I14" s="64"/>
      <c r="J14" s="30"/>
      <c r="K14" s="31"/>
      <c r="L14" s="30"/>
      <c r="M14" s="34"/>
    </row>
    <row r="15" spans="1:13">
      <c r="A15" s="35" t="s">
        <v>32</v>
      </c>
      <c r="B15" s="153" t="s">
        <v>33</v>
      </c>
      <c r="C15" s="1"/>
      <c r="D15" s="1"/>
      <c r="E15" s="1"/>
      <c r="F15" s="1"/>
      <c r="G15" s="1"/>
      <c r="H15" s="1"/>
      <c r="I15" s="1"/>
      <c r="J15" s="2"/>
      <c r="K15" s="15"/>
      <c r="L15" s="15"/>
      <c r="M15" s="3"/>
    </row>
    <row r="16" spans="1:13">
      <c r="A16" s="4">
        <v>600</v>
      </c>
      <c r="B16" s="5" t="s">
        <v>35</v>
      </c>
      <c r="C16" s="6">
        <v>30283000</v>
      </c>
      <c r="D16" s="49">
        <f t="shared" ref="D16:D35" si="0">C16/$C$35</f>
        <v>0.20661540455900715</v>
      </c>
      <c r="E16" s="42">
        <v>38049000</v>
      </c>
      <c r="F16" s="50">
        <f>E16/$E$35</f>
        <v>0.11413992332475387</v>
      </c>
      <c r="G16" s="42">
        <v>40849000</v>
      </c>
      <c r="H16" s="50">
        <f>G16/$G$35</f>
        <v>0.15273280638913608</v>
      </c>
      <c r="I16" s="42">
        <f>G16-E16</f>
        <v>2800000</v>
      </c>
      <c r="J16" s="42">
        <v>39324150</v>
      </c>
      <c r="K16" s="51">
        <f>J16/$J$35</f>
        <v>0.16188359097634566</v>
      </c>
      <c r="L16" s="45">
        <f>G16-J16</f>
        <v>1524850</v>
      </c>
      <c r="M16" s="52">
        <f>J16/G16</f>
        <v>0.96267105681901632</v>
      </c>
    </row>
    <row r="17" spans="1:13">
      <c r="A17" s="4">
        <v>601</v>
      </c>
      <c r="B17" s="5" t="s">
        <v>37</v>
      </c>
      <c r="C17" s="6">
        <v>6635000</v>
      </c>
      <c r="D17" s="49">
        <f t="shared" si="0"/>
        <v>4.5269398977941827E-2</v>
      </c>
      <c r="E17" s="6">
        <v>6935000</v>
      </c>
      <c r="F17" s="50">
        <f t="shared" ref="F17:F35" si="1">E17/$E$35</f>
        <v>2.0803710169969462E-2</v>
      </c>
      <c r="G17" s="42">
        <v>6935000</v>
      </c>
      <c r="H17" s="50">
        <f t="shared" ref="H17:H35" si="2">G17/$G$35</f>
        <v>2.5929692582649728E-2</v>
      </c>
      <c r="I17" s="42">
        <f t="shared" ref="I17:I34" si="3">G17-E17</f>
        <v>0</v>
      </c>
      <c r="J17" s="42">
        <v>6511970</v>
      </c>
      <c r="K17" s="51">
        <f t="shared" ref="K17:K35" si="4">J17/$J$35</f>
        <v>2.6807472963312207E-2</v>
      </c>
      <c r="L17" s="45">
        <f t="shared" ref="L17:L68" si="5">G17-J17</f>
        <v>423030</v>
      </c>
      <c r="M17" s="52">
        <f t="shared" ref="M17:M35" si="6">J17/G17</f>
        <v>0.93900072098053355</v>
      </c>
    </row>
    <row r="18" spans="1:13">
      <c r="A18" s="4">
        <v>602</v>
      </c>
      <c r="B18" s="5" t="s">
        <v>39</v>
      </c>
      <c r="C18" s="6">
        <v>26142000</v>
      </c>
      <c r="D18" s="49">
        <f t="shared" si="0"/>
        <v>0.17836211425491413</v>
      </c>
      <c r="E18" s="6">
        <v>7270000</v>
      </c>
      <c r="F18" s="50">
        <f t="shared" si="1"/>
        <v>2.1808647863832444E-2</v>
      </c>
      <c r="G18" s="42">
        <v>43770000</v>
      </c>
      <c r="H18" s="50">
        <f t="shared" si="2"/>
        <v>0.16365431064781233</v>
      </c>
      <c r="I18" s="42">
        <f t="shared" si="3"/>
        <v>36500000</v>
      </c>
      <c r="J18" s="42">
        <v>42512610</v>
      </c>
      <c r="K18" s="51">
        <f t="shared" si="4"/>
        <v>0.17500935096059045</v>
      </c>
      <c r="L18" s="45">
        <f t="shared" si="5"/>
        <v>1257390</v>
      </c>
      <c r="M18" s="52">
        <f t="shared" si="6"/>
        <v>0.97127278958190544</v>
      </c>
    </row>
    <row r="19" spans="1:13">
      <c r="A19" s="4">
        <v>603</v>
      </c>
      <c r="B19" s="5" t="s">
        <v>41</v>
      </c>
      <c r="C19" s="6">
        <v>0</v>
      </c>
      <c r="D19" s="49">
        <f t="shared" si="0"/>
        <v>0</v>
      </c>
      <c r="E19" s="6">
        <v>0</v>
      </c>
      <c r="F19" s="50">
        <f t="shared" si="1"/>
        <v>0</v>
      </c>
      <c r="G19" s="42">
        <v>0</v>
      </c>
      <c r="H19" s="50">
        <f t="shared" si="2"/>
        <v>0</v>
      </c>
      <c r="I19" s="42">
        <f t="shared" si="3"/>
        <v>0</v>
      </c>
      <c r="J19" s="42">
        <v>0</v>
      </c>
      <c r="K19" s="51">
        <f t="shared" si="4"/>
        <v>0</v>
      </c>
      <c r="L19" s="45">
        <f t="shared" si="5"/>
        <v>0</v>
      </c>
      <c r="M19" s="52">
        <v>0</v>
      </c>
    </row>
    <row r="20" spans="1:13">
      <c r="A20" s="4">
        <v>604</v>
      </c>
      <c r="B20" s="5" t="s">
        <v>43</v>
      </c>
      <c r="C20" s="6">
        <v>62342000</v>
      </c>
      <c r="D20" s="49">
        <f t="shared" si="0"/>
        <v>0.42534813430035412</v>
      </c>
      <c r="E20" s="6">
        <v>160700000</v>
      </c>
      <c r="F20" s="50">
        <f t="shared" si="1"/>
        <v>0.4820701116530775</v>
      </c>
      <c r="G20" s="42">
        <v>91585000</v>
      </c>
      <c r="H20" s="50">
        <f t="shared" si="2"/>
        <v>0.34243271740187098</v>
      </c>
      <c r="I20" s="42">
        <f t="shared" si="3"/>
        <v>-69115000</v>
      </c>
      <c r="J20" s="42">
        <v>91055310</v>
      </c>
      <c r="K20" s="51">
        <f t="shared" si="4"/>
        <v>0.37484244567941982</v>
      </c>
      <c r="L20" s="45">
        <f t="shared" si="5"/>
        <v>529690</v>
      </c>
      <c r="M20" s="52">
        <f t="shared" si="6"/>
        <v>0.99421641098433144</v>
      </c>
    </row>
    <row r="21" spans="1:13">
      <c r="A21" s="4">
        <v>605</v>
      </c>
      <c r="B21" s="5" t="s">
        <v>45</v>
      </c>
      <c r="C21" s="6">
        <v>18736000</v>
      </c>
      <c r="D21" s="49">
        <f t="shared" si="0"/>
        <v>0.12783232241909842</v>
      </c>
      <c r="E21" s="6">
        <v>20400000</v>
      </c>
      <c r="F21" s="50">
        <f t="shared" si="1"/>
        <v>6.1196205835238215E-2</v>
      </c>
      <c r="G21" s="42">
        <v>17215000</v>
      </c>
      <c r="H21" s="50">
        <f t="shared" si="2"/>
        <v>6.4366208768610683E-2</v>
      </c>
      <c r="I21" s="42">
        <f t="shared" si="3"/>
        <v>-3185000</v>
      </c>
      <c r="J21" s="42">
        <v>17213500</v>
      </c>
      <c r="K21" s="51">
        <f t="shared" si="4"/>
        <v>7.0861879869528674E-2</v>
      </c>
      <c r="L21" s="45">
        <f t="shared" si="5"/>
        <v>1500</v>
      </c>
      <c r="M21" s="52">
        <f t="shared" si="6"/>
        <v>0.99991286668602963</v>
      </c>
    </row>
    <row r="22" spans="1:13">
      <c r="A22" s="4">
        <v>606</v>
      </c>
      <c r="B22" s="5" t="s">
        <v>125</v>
      </c>
      <c r="C22" s="6">
        <v>45000</v>
      </c>
      <c r="D22" s="49">
        <f t="shared" si="0"/>
        <v>3.0702682049847511E-4</v>
      </c>
      <c r="E22" s="6">
        <v>0</v>
      </c>
      <c r="F22" s="50">
        <f t="shared" si="1"/>
        <v>0</v>
      </c>
      <c r="G22" s="42">
        <v>20100000</v>
      </c>
      <c r="H22" s="50">
        <f t="shared" si="2"/>
        <v>7.51531104414217E-2</v>
      </c>
      <c r="I22" s="42">
        <f t="shared" si="3"/>
        <v>20100000</v>
      </c>
      <c r="J22" s="42">
        <v>16328500</v>
      </c>
      <c r="K22" s="51">
        <f t="shared" si="4"/>
        <v>6.7218648470653786E-2</v>
      </c>
      <c r="L22" s="45">
        <f t="shared" si="5"/>
        <v>3771500</v>
      </c>
      <c r="M22" s="52">
        <f t="shared" si="6"/>
        <v>0.81236318407960195</v>
      </c>
    </row>
    <row r="23" spans="1:13">
      <c r="A23" s="4">
        <v>602</v>
      </c>
      <c r="B23" s="5" t="s">
        <v>126</v>
      </c>
      <c r="C23" s="6"/>
      <c r="D23" s="49">
        <f t="shared" si="0"/>
        <v>0</v>
      </c>
      <c r="E23" s="6"/>
      <c r="F23" s="50">
        <f t="shared" si="1"/>
        <v>0</v>
      </c>
      <c r="G23" s="7"/>
      <c r="H23" s="50">
        <f t="shared" si="2"/>
        <v>0</v>
      </c>
      <c r="I23" s="42">
        <f t="shared" si="3"/>
        <v>0</v>
      </c>
      <c r="J23" s="7"/>
      <c r="K23" s="51">
        <f t="shared" si="4"/>
        <v>0</v>
      </c>
      <c r="L23" s="45">
        <f t="shared" si="5"/>
        <v>0</v>
      </c>
      <c r="M23" s="52">
        <v>0</v>
      </c>
    </row>
    <row r="24" spans="1:13">
      <c r="A24" s="4">
        <v>605</v>
      </c>
      <c r="B24" s="5" t="s">
        <v>127</v>
      </c>
      <c r="C24" s="6"/>
      <c r="D24" s="49">
        <f t="shared" si="0"/>
        <v>0</v>
      </c>
      <c r="E24" s="6"/>
      <c r="F24" s="50">
        <f t="shared" si="1"/>
        <v>0</v>
      </c>
      <c r="G24" s="7"/>
      <c r="H24" s="50">
        <f t="shared" si="2"/>
        <v>0</v>
      </c>
      <c r="I24" s="42">
        <f t="shared" si="3"/>
        <v>0</v>
      </c>
      <c r="J24" s="7"/>
      <c r="K24" s="51">
        <f t="shared" si="4"/>
        <v>0</v>
      </c>
      <c r="L24" s="45">
        <f t="shared" si="5"/>
        <v>0</v>
      </c>
      <c r="M24" s="52">
        <v>0</v>
      </c>
    </row>
    <row r="25" spans="1:13">
      <c r="A25" s="4">
        <v>606</v>
      </c>
      <c r="B25" s="5" t="s">
        <v>128</v>
      </c>
      <c r="C25" s="6"/>
      <c r="D25" s="49">
        <f t="shared" si="0"/>
        <v>0</v>
      </c>
      <c r="E25" s="6"/>
      <c r="F25" s="50">
        <f t="shared" si="1"/>
        <v>0</v>
      </c>
      <c r="G25" s="7"/>
      <c r="H25" s="50">
        <f t="shared" si="2"/>
        <v>0</v>
      </c>
      <c r="I25" s="42">
        <f t="shared" si="3"/>
        <v>0</v>
      </c>
      <c r="J25" s="7"/>
      <c r="K25" s="51">
        <f t="shared" si="4"/>
        <v>0</v>
      </c>
      <c r="L25" s="45">
        <f t="shared" si="5"/>
        <v>0</v>
      </c>
      <c r="M25" s="52">
        <v>0</v>
      </c>
    </row>
    <row r="26" spans="1:13" s="308" customFormat="1">
      <c r="A26" s="8" t="s">
        <v>129</v>
      </c>
      <c r="B26" s="9" t="s">
        <v>130</v>
      </c>
      <c r="C26" s="10">
        <f>SUM(C16:C25)</f>
        <v>144183000</v>
      </c>
      <c r="D26" s="55">
        <f t="shared" si="0"/>
        <v>0.98373440133181411</v>
      </c>
      <c r="E26" s="10">
        <f t="shared" ref="E26:J26" si="7">SUM(E16:E25)</f>
        <v>233354000</v>
      </c>
      <c r="F26" s="56">
        <f t="shared" si="1"/>
        <v>0.70001859884687145</v>
      </c>
      <c r="G26" s="10">
        <f t="shared" si="7"/>
        <v>220454000</v>
      </c>
      <c r="H26" s="56">
        <f t="shared" si="2"/>
        <v>0.82426884623150154</v>
      </c>
      <c r="I26" s="57">
        <f t="shared" si="3"/>
        <v>-12900000</v>
      </c>
      <c r="J26" s="10">
        <f t="shared" si="7"/>
        <v>212946040</v>
      </c>
      <c r="K26" s="58">
        <f t="shared" si="4"/>
        <v>0.87662338891985059</v>
      </c>
      <c r="L26" s="59">
        <f t="shared" si="5"/>
        <v>7507960</v>
      </c>
      <c r="M26" s="60">
        <f t="shared" si="6"/>
        <v>0.96594318996253181</v>
      </c>
    </row>
    <row r="27" spans="1:13">
      <c r="A27" s="4">
        <v>230</v>
      </c>
      <c r="B27" s="5" t="s">
        <v>50</v>
      </c>
      <c r="C27" s="6"/>
      <c r="D27" s="49">
        <f t="shared" si="0"/>
        <v>0</v>
      </c>
      <c r="E27" s="6">
        <v>0</v>
      </c>
      <c r="F27" s="50">
        <f t="shared" si="1"/>
        <v>0</v>
      </c>
      <c r="G27" s="7"/>
      <c r="H27" s="50">
        <f t="shared" si="2"/>
        <v>0</v>
      </c>
      <c r="I27" s="42">
        <f t="shared" si="3"/>
        <v>0</v>
      </c>
      <c r="J27" s="7"/>
      <c r="K27" s="51">
        <f t="shared" si="4"/>
        <v>0</v>
      </c>
      <c r="L27" s="45">
        <f t="shared" si="5"/>
        <v>0</v>
      </c>
      <c r="M27" s="52">
        <v>0</v>
      </c>
    </row>
    <row r="28" spans="1:13">
      <c r="A28" s="4">
        <v>231</v>
      </c>
      <c r="B28" s="12" t="s">
        <v>52</v>
      </c>
      <c r="C28" s="6">
        <f>2384*1000</f>
        <v>2384000</v>
      </c>
      <c r="D28" s="49">
        <f t="shared" si="0"/>
        <v>1.6265598668185881E-2</v>
      </c>
      <c r="E28" s="6">
        <v>50000000</v>
      </c>
      <c r="F28" s="50">
        <f t="shared" si="1"/>
        <v>0.14999070057656425</v>
      </c>
      <c r="G28" s="42">
        <v>47000000</v>
      </c>
      <c r="H28" s="50">
        <f t="shared" si="2"/>
        <v>0.17573115376849852</v>
      </c>
      <c r="I28" s="42">
        <f t="shared" si="3"/>
        <v>-3000000</v>
      </c>
      <c r="J28" s="42">
        <v>29970180</v>
      </c>
      <c r="K28" s="51">
        <f t="shared" si="4"/>
        <v>0.12337661108014936</v>
      </c>
      <c r="L28" s="45">
        <f t="shared" si="5"/>
        <v>17029820</v>
      </c>
      <c r="M28" s="52">
        <f t="shared" si="6"/>
        <v>0.6376634042553192</v>
      </c>
    </row>
    <row r="29" spans="1:13">
      <c r="A29" s="8" t="s">
        <v>132</v>
      </c>
      <c r="B29" s="14" t="s">
        <v>133</v>
      </c>
      <c r="C29" s="10">
        <f>SUM(C27:C28)</f>
        <v>2384000</v>
      </c>
      <c r="D29" s="49">
        <f t="shared" si="0"/>
        <v>1.6265598668185881E-2</v>
      </c>
      <c r="E29" s="10">
        <f>SUM(E27:E28)</f>
        <v>50000000</v>
      </c>
      <c r="F29" s="50">
        <f t="shared" si="1"/>
        <v>0.14999070057656425</v>
      </c>
      <c r="G29" s="10">
        <f t="shared" ref="G29:J29" si="8">SUM(G27:G28)</f>
        <v>47000000</v>
      </c>
      <c r="H29" s="50">
        <f t="shared" si="2"/>
        <v>0.17573115376849852</v>
      </c>
      <c r="I29" s="42">
        <f t="shared" si="3"/>
        <v>-3000000</v>
      </c>
      <c r="J29" s="10">
        <f t="shared" si="8"/>
        <v>29970180</v>
      </c>
      <c r="K29" s="51">
        <f t="shared" si="4"/>
        <v>0.12337661108014936</v>
      </c>
      <c r="L29" s="45">
        <f t="shared" si="5"/>
        <v>17029820</v>
      </c>
      <c r="M29" s="52">
        <f t="shared" si="6"/>
        <v>0.6376634042553192</v>
      </c>
    </row>
    <row r="30" spans="1:13">
      <c r="A30" s="4">
        <v>230</v>
      </c>
      <c r="B30" s="5" t="s">
        <v>50</v>
      </c>
      <c r="C30" s="10"/>
      <c r="D30" s="49">
        <f t="shared" si="0"/>
        <v>0</v>
      </c>
      <c r="E30" s="10"/>
      <c r="F30" s="50">
        <f t="shared" si="1"/>
        <v>0</v>
      </c>
      <c r="G30" s="11"/>
      <c r="H30" s="50">
        <f t="shared" si="2"/>
        <v>0</v>
      </c>
      <c r="I30" s="42">
        <f t="shared" si="3"/>
        <v>0</v>
      </c>
      <c r="J30" s="11"/>
      <c r="K30" s="51">
        <f t="shared" si="4"/>
        <v>0</v>
      </c>
      <c r="L30" s="45">
        <f t="shared" si="5"/>
        <v>0</v>
      </c>
      <c r="M30" s="52">
        <v>0</v>
      </c>
    </row>
    <row r="31" spans="1:13">
      <c r="A31" s="4">
        <v>231</v>
      </c>
      <c r="B31" s="5" t="s">
        <v>52</v>
      </c>
      <c r="C31" s="43">
        <v>0</v>
      </c>
      <c r="D31" s="49">
        <f t="shared" si="0"/>
        <v>0</v>
      </c>
      <c r="E31" s="43">
        <v>50000000</v>
      </c>
      <c r="F31" s="50">
        <f t="shared" si="1"/>
        <v>0.14999070057656425</v>
      </c>
      <c r="G31" s="44">
        <v>0</v>
      </c>
      <c r="H31" s="50">
        <f t="shared" si="2"/>
        <v>0</v>
      </c>
      <c r="I31" s="42">
        <f t="shared" si="3"/>
        <v>-50000000</v>
      </c>
      <c r="J31" s="44">
        <v>0</v>
      </c>
      <c r="K31" s="51">
        <f t="shared" si="4"/>
        <v>0</v>
      </c>
      <c r="L31" s="45">
        <f t="shared" si="5"/>
        <v>0</v>
      </c>
      <c r="M31" s="52">
        <v>0</v>
      </c>
    </row>
    <row r="32" spans="1:13">
      <c r="A32" s="4">
        <v>232</v>
      </c>
      <c r="B32" s="5" t="s">
        <v>131</v>
      </c>
      <c r="C32" s="43"/>
      <c r="D32" s="49">
        <f t="shared" si="0"/>
        <v>0</v>
      </c>
      <c r="E32" s="43">
        <v>0</v>
      </c>
      <c r="F32" s="50">
        <f t="shared" si="1"/>
        <v>0</v>
      </c>
      <c r="G32" s="44">
        <v>0</v>
      </c>
      <c r="H32" s="50">
        <f t="shared" si="2"/>
        <v>0</v>
      </c>
      <c r="I32" s="42">
        <f t="shared" si="3"/>
        <v>0</v>
      </c>
      <c r="J32" s="44">
        <v>0</v>
      </c>
      <c r="K32" s="51">
        <f t="shared" si="4"/>
        <v>0</v>
      </c>
      <c r="L32" s="45">
        <f t="shared" si="5"/>
        <v>0</v>
      </c>
      <c r="M32" s="52">
        <v>0</v>
      </c>
    </row>
    <row r="33" spans="1:13">
      <c r="A33" s="8" t="s">
        <v>132</v>
      </c>
      <c r="B33" s="14" t="s">
        <v>134</v>
      </c>
      <c r="C33" s="10">
        <f>SUM(C30:C32)</f>
        <v>0</v>
      </c>
      <c r="D33" s="55">
        <f t="shared" si="0"/>
        <v>0</v>
      </c>
      <c r="E33" s="10">
        <f>E31+E32</f>
        <v>50000000</v>
      </c>
      <c r="F33" s="56">
        <f t="shared" si="1"/>
        <v>0.14999070057656425</v>
      </c>
      <c r="G33" s="10">
        <f t="shared" ref="G33:J33" si="9">G31+G32</f>
        <v>0</v>
      </c>
      <c r="H33" s="56">
        <f t="shared" si="2"/>
        <v>0</v>
      </c>
      <c r="I33" s="57">
        <f t="shared" si="3"/>
        <v>-50000000</v>
      </c>
      <c r="J33" s="10">
        <f t="shared" si="9"/>
        <v>0</v>
      </c>
      <c r="K33" s="58">
        <f t="shared" si="4"/>
        <v>0</v>
      </c>
      <c r="L33" s="59">
        <f t="shared" si="5"/>
        <v>0</v>
      </c>
      <c r="M33" s="60">
        <v>0</v>
      </c>
    </row>
    <row r="34" spans="1:13">
      <c r="A34" s="54" t="s">
        <v>135</v>
      </c>
      <c r="B34" s="61" t="s">
        <v>136</v>
      </c>
      <c r="C34" s="6">
        <f t="shared" ref="C34" si="10">C29+C33</f>
        <v>2384000</v>
      </c>
      <c r="D34" s="49">
        <f t="shared" si="0"/>
        <v>1.6265598668185881E-2</v>
      </c>
      <c r="E34" s="6">
        <f>E29+E33</f>
        <v>100000000</v>
      </c>
      <c r="F34" s="50">
        <f t="shared" si="1"/>
        <v>0.29998140115312849</v>
      </c>
      <c r="G34" s="6">
        <f t="shared" ref="G34:J34" si="11">G29+G33</f>
        <v>47000000</v>
      </c>
      <c r="H34" s="50">
        <f t="shared" si="2"/>
        <v>0.17573115376849852</v>
      </c>
      <c r="I34" s="42">
        <f t="shared" si="3"/>
        <v>-53000000</v>
      </c>
      <c r="J34" s="6">
        <f t="shared" si="11"/>
        <v>29970180</v>
      </c>
      <c r="K34" s="51">
        <f t="shared" si="4"/>
        <v>0.12337661108014936</v>
      </c>
      <c r="L34" s="45">
        <f t="shared" si="5"/>
        <v>17029820</v>
      </c>
      <c r="M34" s="52">
        <f t="shared" si="6"/>
        <v>0.6376634042553192</v>
      </c>
    </row>
    <row r="35" spans="1:13">
      <c r="A35" s="309"/>
      <c r="B35" s="48" t="s">
        <v>287</v>
      </c>
      <c r="C35" s="13">
        <f>C26+C34</f>
        <v>146567000</v>
      </c>
      <c r="D35" s="55">
        <f t="shared" si="0"/>
        <v>1</v>
      </c>
      <c r="E35" s="13">
        <f t="shared" ref="E35:G35" si="12">E26+E34</f>
        <v>333354000</v>
      </c>
      <c r="F35" s="56">
        <f t="shared" si="1"/>
        <v>1</v>
      </c>
      <c r="G35" s="13">
        <f t="shared" si="12"/>
        <v>267454000</v>
      </c>
      <c r="H35" s="56">
        <f t="shared" si="2"/>
        <v>1</v>
      </c>
      <c r="I35" s="13">
        <f t="shared" ref="I35" si="13">I26+I34</f>
        <v>-65900000</v>
      </c>
      <c r="J35" s="13">
        <f t="shared" ref="J35" si="14">J26+J34</f>
        <v>242916220</v>
      </c>
      <c r="K35" s="58">
        <f t="shared" si="4"/>
        <v>1</v>
      </c>
      <c r="L35" s="59">
        <f t="shared" si="5"/>
        <v>24537780</v>
      </c>
      <c r="M35" s="60">
        <f t="shared" si="6"/>
        <v>0.90825420446132787</v>
      </c>
    </row>
    <row r="36" spans="1:13">
      <c r="A36" s="402" t="s">
        <v>137</v>
      </c>
      <c r="B36" s="403"/>
      <c r="C36" s="13"/>
      <c r="D36" s="13"/>
      <c r="E36" s="13">
        <v>0</v>
      </c>
      <c r="F36" s="13"/>
      <c r="G36" s="16"/>
      <c r="H36" s="16"/>
      <c r="I36" s="16"/>
      <c r="J36" s="169">
        <v>6701173</v>
      </c>
      <c r="K36" s="46"/>
      <c r="L36" s="59">
        <f t="shared" si="5"/>
        <v>-6701173</v>
      </c>
      <c r="M36" s="52"/>
    </row>
    <row r="37" spans="1:13" ht="12" thickBot="1">
      <c r="A37" s="404" t="s">
        <v>138</v>
      </c>
      <c r="B37" s="405"/>
      <c r="C37" s="17">
        <f>C34+C26</f>
        <v>146567000</v>
      </c>
      <c r="D37" s="17"/>
      <c r="E37" s="17">
        <f>E26+E34+E36</f>
        <v>333354000</v>
      </c>
      <c r="F37" s="17"/>
      <c r="G37" s="17">
        <f t="shared" ref="G37:J37" si="15">G26+G34+G36</f>
        <v>267454000</v>
      </c>
      <c r="H37" s="17"/>
      <c r="I37" s="17"/>
      <c r="J37" s="17">
        <f t="shared" si="15"/>
        <v>249617393</v>
      </c>
      <c r="K37" s="47"/>
      <c r="L37" s="47">
        <f t="shared" si="5"/>
        <v>17836607</v>
      </c>
      <c r="M37" s="53"/>
    </row>
    <row r="38" spans="1:13" ht="12" thickTop="1">
      <c r="A38" s="353" t="s">
        <v>60</v>
      </c>
      <c r="B38" s="353"/>
      <c r="C38" s="40">
        <f>C34+C35</f>
        <v>148951000</v>
      </c>
      <c r="D38" s="40">
        <f t="shared" ref="D38:M38" si="16">D34+D35</f>
        <v>1.0162655986681859</v>
      </c>
      <c r="E38" s="40">
        <f t="shared" si="16"/>
        <v>433354000</v>
      </c>
      <c r="F38" s="40">
        <f t="shared" si="16"/>
        <v>1.2999814011531285</v>
      </c>
      <c r="G38" s="40">
        <f t="shared" si="16"/>
        <v>314454000</v>
      </c>
      <c r="H38" s="40">
        <f t="shared" si="16"/>
        <v>1.1757311537684985</v>
      </c>
      <c r="I38" s="40">
        <f t="shared" si="16"/>
        <v>-118900000</v>
      </c>
      <c r="J38" s="40">
        <f t="shared" si="16"/>
        <v>272886400</v>
      </c>
      <c r="K38" s="40">
        <f t="shared" si="16"/>
        <v>1.1233766110801493</v>
      </c>
      <c r="L38" s="45">
        <f t="shared" si="5"/>
        <v>41567600</v>
      </c>
      <c r="M38" s="40">
        <f t="shared" si="16"/>
        <v>1.5459176087166471</v>
      </c>
    </row>
    <row r="39" spans="1:13">
      <c r="A39" s="35" t="s">
        <v>61</v>
      </c>
      <c r="B39" s="153" t="s">
        <v>33</v>
      </c>
      <c r="C39" s="30"/>
      <c r="D39" s="31"/>
      <c r="E39" s="30"/>
      <c r="F39" s="31"/>
      <c r="G39" s="30"/>
      <c r="H39" s="197"/>
      <c r="I39" s="183">
        <f t="shared" ref="I39:I45" si="17">G39-E39</f>
        <v>0</v>
      </c>
      <c r="J39" s="30"/>
      <c r="K39" s="197"/>
      <c r="L39" s="45">
        <f t="shared" si="5"/>
        <v>0</v>
      </c>
      <c r="M39" s="198"/>
    </row>
    <row r="40" spans="1:13">
      <c r="A40" s="161"/>
      <c r="B40" s="177" t="s">
        <v>62</v>
      </c>
      <c r="C40" s="178">
        <f>SUM(C42:C45)</f>
        <v>0</v>
      </c>
      <c r="D40" s="197"/>
      <c r="E40" s="179">
        <f>SUM(E42:E45)</f>
        <v>233354000</v>
      </c>
      <c r="F40" s="197">
        <f>E40/$E$35</f>
        <v>0.70001859884687145</v>
      </c>
      <c r="G40" s="179">
        <f>SUM(G42:G45)</f>
        <v>220454000</v>
      </c>
      <c r="H40" s="197">
        <f>G40/$G$35</f>
        <v>0.82426884623150154</v>
      </c>
      <c r="I40" s="180">
        <f>G40-E40</f>
        <v>-12900000</v>
      </c>
      <c r="J40" s="180">
        <f>SUM(J42:J45)</f>
        <v>212946033</v>
      </c>
      <c r="K40" s="197">
        <f>J40/$J$35</f>
        <v>0.87662336010333108</v>
      </c>
      <c r="L40" s="45">
        <f t="shared" si="5"/>
        <v>7507967</v>
      </c>
      <c r="M40" s="311">
        <f t="shared" ref="M40:M63" si="18">J40/G40</f>
        <v>0.96594315820987597</v>
      </c>
    </row>
    <row r="41" spans="1:13">
      <c r="A41" s="154" t="s">
        <v>63</v>
      </c>
      <c r="B41" s="168" t="s">
        <v>64</v>
      </c>
      <c r="C41" s="169"/>
      <c r="D41" s="197"/>
      <c r="E41" s="170"/>
      <c r="F41" s="197">
        <f t="shared" ref="F41:F63" si="19">E41/$E$35</f>
        <v>0</v>
      </c>
      <c r="G41" s="170"/>
      <c r="H41" s="197">
        <f t="shared" ref="H41:H63" si="20">G41/$G$35</f>
        <v>0</v>
      </c>
      <c r="I41" s="312">
        <f t="shared" si="17"/>
        <v>0</v>
      </c>
      <c r="J41" s="169"/>
      <c r="K41" s="197">
        <f t="shared" ref="K41:K63" si="21">J41/$J$35</f>
        <v>0</v>
      </c>
      <c r="L41" s="45">
        <f t="shared" si="5"/>
        <v>0</v>
      </c>
      <c r="M41" s="197"/>
    </row>
    <row r="42" spans="1:13">
      <c r="A42" s="154" t="s">
        <v>317</v>
      </c>
      <c r="B42" s="168" t="s">
        <v>318</v>
      </c>
      <c r="C42" s="169"/>
      <c r="D42" s="197"/>
      <c r="E42" s="170">
        <v>231854000</v>
      </c>
      <c r="F42" s="197">
        <f t="shared" si="19"/>
        <v>0.69551887782957456</v>
      </c>
      <c r="G42" s="170">
        <v>200454000</v>
      </c>
      <c r="H42" s="197">
        <f t="shared" si="20"/>
        <v>0.74948963186192763</v>
      </c>
      <c r="I42" s="312">
        <f t="shared" si="17"/>
        <v>-31400000</v>
      </c>
      <c r="J42" s="169">
        <v>196709033</v>
      </c>
      <c r="K42" s="197">
        <f t="shared" si="21"/>
        <v>0.80978138470951011</v>
      </c>
      <c r="L42" s="45">
        <f t="shared" si="5"/>
        <v>3744967</v>
      </c>
      <c r="M42" s="197">
        <f t="shared" si="18"/>
        <v>0.98131757410677767</v>
      </c>
    </row>
    <row r="43" spans="1:13">
      <c r="A43" s="154" t="s">
        <v>319</v>
      </c>
      <c r="B43" s="168" t="s">
        <v>320</v>
      </c>
      <c r="C43" s="169"/>
      <c r="D43" s="197"/>
      <c r="E43" s="170">
        <v>500000</v>
      </c>
      <c r="F43" s="197">
        <f t="shared" si="19"/>
        <v>1.4999070057656425E-3</v>
      </c>
      <c r="G43" s="170">
        <v>0</v>
      </c>
      <c r="H43" s="197">
        <f t="shared" si="20"/>
        <v>0</v>
      </c>
      <c r="I43" s="312">
        <f t="shared" si="17"/>
        <v>-500000</v>
      </c>
      <c r="J43" s="169">
        <v>0</v>
      </c>
      <c r="K43" s="197">
        <f t="shared" si="21"/>
        <v>0</v>
      </c>
      <c r="L43" s="45">
        <f t="shared" si="5"/>
        <v>0</v>
      </c>
      <c r="M43" s="197"/>
    </row>
    <row r="44" spans="1:13">
      <c r="A44" s="154" t="s">
        <v>321</v>
      </c>
      <c r="B44" s="154" t="s">
        <v>322</v>
      </c>
      <c r="C44" s="169"/>
      <c r="D44" s="197"/>
      <c r="E44" s="170">
        <v>1000000</v>
      </c>
      <c r="F44" s="197">
        <f t="shared" si="19"/>
        <v>2.999814011531285E-3</v>
      </c>
      <c r="G44" s="170">
        <v>20000000</v>
      </c>
      <c r="H44" s="197">
        <f t="shared" si="20"/>
        <v>7.4779214369573827E-2</v>
      </c>
      <c r="I44" s="312">
        <f t="shared" si="17"/>
        <v>19000000</v>
      </c>
      <c r="J44" s="169">
        <v>16237000</v>
      </c>
      <c r="K44" s="197">
        <f t="shared" si="21"/>
        <v>6.684197539382096E-2</v>
      </c>
      <c r="L44" s="45">
        <f t="shared" si="5"/>
        <v>3763000</v>
      </c>
      <c r="M44" s="197">
        <f t="shared" si="18"/>
        <v>0.81184999999999996</v>
      </c>
    </row>
    <row r="45" spans="1:13">
      <c r="A45" s="154"/>
      <c r="B45" s="168"/>
      <c r="C45" s="169"/>
      <c r="D45" s="197"/>
      <c r="E45" s="170"/>
      <c r="F45" s="197">
        <f t="shared" si="19"/>
        <v>0</v>
      </c>
      <c r="G45" s="170">
        <v>0</v>
      </c>
      <c r="H45" s="197">
        <f t="shared" si="20"/>
        <v>0</v>
      </c>
      <c r="I45" s="312">
        <f t="shared" si="17"/>
        <v>0</v>
      </c>
      <c r="J45" s="169">
        <v>0</v>
      </c>
      <c r="K45" s="197">
        <f t="shared" si="21"/>
        <v>0</v>
      </c>
      <c r="L45" s="45">
        <f t="shared" si="5"/>
        <v>0</v>
      </c>
      <c r="M45" s="197"/>
    </row>
    <row r="46" spans="1:13">
      <c r="A46" s="161"/>
      <c r="B46" s="177" t="s">
        <v>77</v>
      </c>
      <c r="C46" s="178">
        <f>C58+C62</f>
        <v>921250265.32000005</v>
      </c>
      <c r="D46" s="197"/>
      <c r="E46" s="179">
        <f>E58+E62</f>
        <v>100000000</v>
      </c>
      <c r="F46" s="197">
        <f t="shared" si="19"/>
        <v>0.29998140115312849</v>
      </c>
      <c r="G46" s="179">
        <f t="shared" ref="G46:M46" si="22">G58+G62</f>
        <v>47000000</v>
      </c>
      <c r="H46" s="197">
        <f t="shared" si="20"/>
        <v>0.17573115376849852</v>
      </c>
      <c r="I46" s="179">
        <f t="shared" si="22"/>
        <v>-53000000</v>
      </c>
      <c r="J46" s="179">
        <f t="shared" si="22"/>
        <v>29970184.949999999</v>
      </c>
      <c r="K46" s="197">
        <f t="shared" si="21"/>
        <v>0.12337663145754532</v>
      </c>
      <c r="L46" s="45">
        <f t="shared" si="5"/>
        <v>17029815.050000001</v>
      </c>
      <c r="M46" s="313">
        <f t="shared" si="22"/>
        <v>0.63766350957446805</v>
      </c>
    </row>
    <row r="47" spans="1:13">
      <c r="A47" s="154" t="s">
        <v>63</v>
      </c>
      <c r="B47" s="168" t="s">
        <v>64</v>
      </c>
      <c r="C47" s="169"/>
      <c r="D47" s="197"/>
      <c r="E47" s="170"/>
      <c r="F47" s="197">
        <f t="shared" si="19"/>
        <v>0</v>
      </c>
      <c r="G47" s="170"/>
      <c r="H47" s="197">
        <f t="shared" si="20"/>
        <v>0</v>
      </c>
      <c r="I47" s="170">
        <f>G47-E47</f>
        <v>0</v>
      </c>
      <c r="J47" s="169"/>
      <c r="K47" s="197">
        <f t="shared" si="21"/>
        <v>0</v>
      </c>
      <c r="L47" s="45">
        <f t="shared" si="5"/>
        <v>0</v>
      </c>
      <c r="M47" s="197"/>
    </row>
    <row r="48" spans="1:13" ht="16.5" customHeight="1">
      <c r="A48" s="154" t="s">
        <v>325</v>
      </c>
      <c r="B48" s="154" t="s">
        <v>326</v>
      </c>
      <c r="C48" s="169"/>
      <c r="D48" s="197"/>
      <c r="E48" s="170">
        <v>6717262</v>
      </c>
      <c r="F48" s="197">
        <f t="shared" si="19"/>
        <v>2.0150536666726664E-2</v>
      </c>
      <c r="G48" s="170">
        <v>6717262</v>
      </c>
      <c r="H48" s="197">
        <f t="shared" si="20"/>
        <v>2.5115578753729613E-2</v>
      </c>
      <c r="I48" s="170" t="e">
        <f>#REF!-G48</f>
        <v>#REF!</v>
      </c>
      <c r="J48" s="169">
        <v>6230185</v>
      </c>
      <c r="K48" s="197">
        <f t="shared" si="21"/>
        <v>2.5647463969264796E-2</v>
      </c>
      <c r="L48" s="45">
        <f t="shared" si="5"/>
        <v>487077</v>
      </c>
      <c r="M48" s="197"/>
    </row>
    <row r="49" spans="1:13">
      <c r="A49" s="154" t="s">
        <v>327</v>
      </c>
      <c r="B49" s="168" t="s">
        <v>328</v>
      </c>
      <c r="C49" s="169"/>
      <c r="D49" s="197"/>
      <c r="E49" s="170">
        <v>5166167</v>
      </c>
      <c r="F49" s="197">
        <f t="shared" si="19"/>
        <v>1.5497540152510545E-2</v>
      </c>
      <c r="G49" s="170">
        <v>5166167</v>
      </c>
      <c r="H49" s="197">
        <f t="shared" si="20"/>
        <v>1.9316095478100908E-2</v>
      </c>
      <c r="I49" s="170">
        <f t="shared" ref="I49:I63" si="23">G49-E49</f>
        <v>0</v>
      </c>
      <c r="J49" s="169">
        <v>4576336</v>
      </c>
      <c r="K49" s="197">
        <f t="shared" si="21"/>
        <v>1.8839153680227694E-2</v>
      </c>
      <c r="L49" s="45">
        <f t="shared" si="5"/>
        <v>589831</v>
      </c>
      <c r="M49" s="197">
        <f t="shared" si="18"/>
        <v>0.88582811976461462</v>
      </c>
    </row>
    <row r="50" spans="1:13">
      <c r="A50" s="154" t="s">
        <v>329</v>
      </c>
      <c r="B50" s="168" t="s">
        <v>330</v>
      </c>
      <c r="C50" s="169"/>
      <c r="D50" s="197"/>
      <c r="E50" s="170">
        <v>3396910</v>
      </c>
      <c r="F50" s="197">
        <f t="shared" si="19"/>
        <v>1.0190098213910738E-2</v>
      </c>
      <c r="G50" s="170">
        <v>3396910</v>
      </c>
      <c r="H50" s="197">
        <f t="shared" si="20"/>
        <v>1.2700913054207452E-2</v>
      </c>
      <c r="I50" s="170">
        <f t="shared" si="23"/>
        <v>0</v>
      </c>
      <c r="J50" s="169">
        <v>0</v>
      </c>
      <c r="K50" s="197">
        <f t="shared" si="21"/>
        <v>0</v>
      </c>
      <c r="L50" s="45">
        <f t="shared" si="5"/>
        <v>3396910</v>
      </c>
      <c r="M50" s="197"/>
    </row>
    <row r="51" spans="1:13">
      <c r="A51" s="154" t="s">
        <v>323</v>
      </c>
      <c r="B51" s="168" t="s">
        <v>324</v>
      </c>
      <c r="C51" s="169"/>
      <c r="D51" s="197"/>
      <c r="E51" s="170">
        <v>3000000</v>
      </c>
      <c r="F51" s="197">
        <f t="shared" si="19"/>
        <v>8.9994420345938554E-3</v>
      </c>
      <c r="G51" s="170">
        <v>0</v>
      </c>
      <c r="H51" s="197">
        <f t="shared" si="20"/>
        <v>0</v>
      </c>
      <c r="I51" s="170">
        <f t="shared" si="23"/>
        <v>-3000000</v>
      </c>
      <c r="J51" s="169">
        <v>0</v>
      </c>
      <c r="K51" s="197">
        <f t="shared" si="21"/>
        <v>0</v>
      </c>
      <c r="L51" s="45">
        <f t="shared" si="5"/>
        <v>0</v>
      </c>
      <c r="M51" s="197"/>
    </row>
    <row r="52" spans="1:13">
      <c r="A52" s="154" t="s">
        <v>331</v>
      </c>
      <c r="B52" s="168" t="s">
        <v>332</v>
      </c>
      <c r="C52" s="169"/>
      <c r="D52" s="197"/>
      <c r="E52" s="170">
        <v>161926</v>
      </c>
      <c r="F52" s="197">
        <f t="shared" si="19"/>
        <v>4.8574788363121488E-4</v>
      </c>
      <c r="G52" s="170">
        <v>161926</v>
      </c>
      <c r="H52" s="197">
        <f t="shared" si="20"/>
        <v>6.0543495330038066E-4</v>
      </c>
      <c r="I52" s="170">
        <f t="shared" si="23"/>
        <v>0</v>
      </c>
      <c r="J52" s="169">
        <v>161926</v>
      </c>
      <c r="K52" s="197">
        <f t="shared" si="21"/>
        <v>6.6659196327029948E-4</v>
      </c>
      <c r="L52" s="45">
        <f t="shared" si="5"/>
        <v>0</v>
      </c>
      <c r="M52" s="197">
        <f t="shared" si="18"/>
        <v>1</v>
      </c>
    </row>
    <row r="53" spans="1:13">
      <c r="A53" s="154" t="s">
        <v>333</v>
      </c>
      <c r="B53" s="154" t="s">
        <v>334</v>
      </c>
      <c r="C53" s="169"/>
      <c r="D53" s="197"/>
      <c r="E53" s="170">
        <v>8550000</v>
      </c>
      <c r="F53" s="197">
        <f t="shared" si="19"/>
        <v>2.5648409798592488E-2</v>
      </c>
      <c r="G53" s="170">
        <v>8550000</v>
      </c>
      <c r="H53" s="197">
        <f t="shared" si="20"/>
        <v>3.1968114142992811E-2</v>
      </c>
      <c r="I53" s="170">
        <f t="shared" si="23"/>
        <v>0</v>
      </c>
      <c r="J53" s="169">
        <v>0</v>
      </c>
      <c r="K53" s="197">
        <f t="shared" si="21"/>
        <v>0</v>
      </c>
      <c r="L53" s="45">
        <f t="shared" si="5"/>
        <v>8550000</v>
      </c>
      <c r="M53" s="197">
        <f t="shared" si="18"/>
        <v>0</v>
      </c>
    </row>
    <row r="54" spans="1:13">
      <c r="A54" s="154" t="s">
        <v>335</v>
      </c>
      <c r="B54" s="168" t="s">
        <v>336</v>
      </c>
      <c r="C54" s="169"/>
      <c r="D54" s="197"/>
      <c r="E54" s="170">
        <v>8346126</v>
      </c>
      <c r="F54" s="197">
        <f t="shared" si="19"/>
        <v>2.5036825716805558E-2</v>
      </c>
      <c r="G54" s="170">
        <v>8346126</v>
      </c>
      <c r="H54" s="197">
        <f t="shared" si="20"/>
        <v>3.1205837265473688E-2</v>
      </c>
      <c r="I54" s="170">
        <f t="shared" si="23"/>
        <v>0</v>
      </c>
      <c r="J54" s="169">
        <v>6055456</v>
      </c>
      <c r="K54" s="197">
        <f t="shared" si="21"/>
        <v>2.4928166591757436E-2</v>
      </c>
      <c r="L54" s="45">
        <f t="shared" si="5"/>
        <v>2290670</v>
      </c>
      <c r="M54" s="197">
        <f t="shared" si="18"/>
        <v>0.72554092761120548</v>
      </c>
    </row>
    <row r="55" spans="1:13">
      <c r="A55" s="154" t="s">
        <v>337</v>
      </c>
      <c r="B55" s="154" t="s">
        <v>338</v>
      </c>
      <c r="C55" s="169"/>
      <c r="D55" s="197"/>
      <c r="E55" s="170">
        <v>8085722</v>
      </c>
      <c r="F55" s="197">
        <f t="shared" si="19"/>
        <v>2.4255662148946765E-2</v>
      </c>
      <c r="G55" s="170">
        <v>8085722</v>
      </c>
      <c r="H55" s="197">
        <f t="shared" si="20"/>
        <v>3.0232196938538965E-2</v>
      </c>
      <c r="I55" s="170">
        <f t="shared" si="23"/>
        <v>0</v>
      </c>
      <c r="J55" s="169">
        <v>8085721.9500000002</v>
      </c>
      <c r="K55" s="197">
        <f t="shared" si="21"/>
        <v>3.328605208001343E-2</v>
      </c>
      <c r="L55" s="45">
        <f t="shared" si="5"/>
        <v>4.9999999813735485E-2</v>
      </c>
      <c r="M55" s="197">
        <f t="shared" si="18"/>
        <v>0.99999999381626037</v>
      </c>
    </row>
    <row r="56" spans="1:13">
      <c r="A56" s="154" t="s">
        <v>339</v>
      </c>
      <c r="B56" s="154" t="s">
        <v>340</v>
      </c>
      <c r="C56" s="169"/>
      <c r="D56" s="197"/>
      <c r="E56" s="170">
        <v>6575887</v>
      </c>
      <c r="F56" s="197">
        <f t="shared" si="19"/>
        <v>1.9726437960846426E-2</v>
      </c>
      <c r="G56" s="170">
        <v>6575887</v>
      </c>
      <c r="H56" s="197">
        <f t="shared" si="20"/>
        <v>2.4586983182154687E-2</v>
      </c>
      <c r="I56" s="170">
        <f t="shared" si="23"/>
        <v>0</v>
      </c>
      <c r="J56" s="169">
        <v>4860560</v>
      </c>
      <c r="K56" s="197">
        <f t="shared" si="21"/>
        <v>2.0009203173011667E-2</v>
      </c>
      <c r="L56" s="45">
        <f t="shared" si="5"/>
        <v>1715327</v>
      </c>
      <c r="M56" s="197">
        <f t="shared" si="18"/>
        <v>0.73914895435399053</v>
      </c>
    </row>
    <row r="57" spans="1:13">
      <c r="A57" s="154"/>
      <c r="B57" s="168"/>
      <c r="C57" s="169"/>
      <c r="D57" s="197"/>
      <c r="E57" s="170">
        <v>0</v>
      </c>
      <c r="F57" s="197">
        <f t="shared" si="19"/>
        <v>0</v>
      </c>
      <c r="G57" s="170"/>
      <c r="H57" s="197">
        <f t="shared" si="20"/>
        <v>0</v>
      </c>
      <c r="I57" s="170">
        <f t="shared" si="23"/>
        <v>0</v>
      </c>
      <c r="J57" s="169"/>
      <c r="K57" s="197">
        <f t="shared" si="21"/>
        <v>0</v>
      </c>
      <c r="L57" s="45">
        <f t="shared" si="5"/>
        <v>0</v>
      </c>
      <c r="M57" s="197"/>
    </row>
    <row r="58" spans="1:13">
      <c r="A58" s="154"/>
      <c r="B58" s="314" t="s">
        <v>53</v>
      </c>
      <c r="C58" s="176">
        <v>921250265.32000005</v>
      </c>
      <c r="D58" s="197"/>
      <c r="E58" s="175">
        <f>SUM(E48:E57)</f>
        <v>50000000</v>
      </c>
      <c r="F58" s="197">
        <f t="shared" si="19"/>
        <v>0.14999070057656425</v>
      </c>
      <c r="G58" s="175">
        <f>SUM(G48:G57)</f>
        <v>47000000</v>
      </c>
      <c r="H58" s="197">
        <f t="shared" si="20"/>
        <v>0.17573115376849852</v>
      </c>
      <c r="I58" s="170">
        <f t="shared" si="23"/>
        <v>-3000000</v>
      </c>
      <c r="J58" s="175">
        <f>SUM(J48:J57)</f>
        <v>29970184.949999999</v>
      </c>
      <c r="K58" s="197">
        <f t="shared" si="21"/>
        <v>0.12337663145754532</v>
      </c>
      <c r="L58" s="45">
        <f t="shared" si="5"/>
        <v>17029815.050000001</v>
      </c>
      <c r="M58" s="197">
        <f t="shared" si="18"/>
        <v>0.63766350957446805</v>
      </c>
    </row>
    <row r="59" spans="1:13">
      <c r="A59" s="154" t="s">
        <v>63</v>
      </c>
      <c r="B59" s="168" t="s">
        <v>64</v>
      </c>
      <c r="C59" s="169"/>
      <c r="D59" s="197"/>
      <c r="E59" s="170"/>
      <c r="F59" s="197">
        <f t="shared" si="19"/>
        <v>0</v>
      </c>
      <c r="G59" s="170"/>
      <c r="H59" s="197">
        <f t="shared" si="20"/>
        <v>0</v>
      </c>
      <c r="I59" s="170">
        <f t="shared" si="23"/>
        <v>0</v>
      </c>
      <c r="J59" s="169"/>
      <c r="K59" s="197">
        <f t="shared" si="21"/>
        <v>0</v>
      </c>
      <c r="L59" s="45">
        <f t="shared" si="5"/>
        <v>0</v>
      </c>
      <c r="M59" s="197"/>
    </row>
    <row r="60" spans="1:13">
      <c r="A60" s="154" t="s">
        <v>323</v>
      </c>
      <c r="B60" s="154" t="s">
        <v>324</v>
      </c>
      <c r="C60" s="169">
        <v>0</v>
      </c>
      <c r="D60" s="197"/>
      <c r="E60" s="170">
        <v>50000000</v>
      </c>
      <c r="F60" s="197">
        <f t="shared" si="19"/>
        <v>0.14999070057656425</v>
      </c>
      <c r="G60" s="170">
        <v>0</v>
      </c>
      <c r="H60" s="197">
        <f t="shared" si="20"/>
        <v>0</v>
      </c>
      <c r="I60" s="170"/>
      <c r="J60" s="169">
        <v>0</v>
      </c>
      <c r="K60" s="197">
        <f t="shared" si="21"/>
        <v>0</v>
      </c>
      <c r="L60" s="45">
        <f t="shared" si="5"/>
        <v>0</v>
      </c>
      <c r="M60" s="197"/>
    </row>
    <row r="61" spans="1:13">
      <c r="A61" s="154"/>
      <c r="B61" s="168"/>
      <c r="C61" s="169"/>
      <c r="D61" s="197"/>
      <c r="E61" s="170"/>
      <c r="F61" s="197">
        <f t="shared" si="19"/>
        <v>0</v>
      </c>
      <c r="G61" s="170"/>
      <c r="H61" s="197">
        <f t="shared" si="20"/>
        <v>0</v>
      </c>
      <c r="I61" s="170"/>
      <c r="J61" s="169">
        <v>0</v>
      </c>
      <c r="K61" s="197">
        <f t="shared" si="21"/>
        <v>0</v>
      </c>
      <c r="L61" s="45">
        <f t="shared" si="5"/>
        <v>0</v>
      </c>
      <c r="M61" s="197"/>
    </row>
    <row r="62" spans="1:13">
      <c r="A62" s="154"/>
      <c r="B62" s="314" t="s">
        <v>54</v>
      </c>
      <c r="C62" s="176">
        <v>0</v>
      </c>
      <c r="D62" s="197"/>
      <c r="E62" s="175">
        <f>E60</f>
        <v>50000000</v>
      </c>
      <c r="F62" s="197">
        <f t="shared" si="19"/>
        <v>0.14999070057656425</v>
      </c>
      <c r="G62" s="175">
        <f>G60</f>
        <v>0</v>
      </c>
      <c r="H62" s="197">
        <f t="shared" si="20"/>
        <v>0</v>
      </c>
      <c r="I62" s="170">
        <f t="shared" si="23"/>
        <v>-50000000</v>
      </c>
      <c r="J62" s="175">
        <f>J60</f>
        <v>0</v>
      </c>
      <c r="K62" s="197">
        <f t="shared" si="21"/>
        <v>0</v>
      </c>
      <c r="L62" s="45">
        <f t="shared" si="5"/>
        <v>0</v>
      </c>
      <c r="M62" s="197"/>
    </row>
    <row r="63" spans="1:13">
      <c r="A63" s="154"/>
      <c r="B63" s="315" t="s">
        <v>56</v>
      </c>
      <c r="C63" s="316">
        <f>C46+C40</f>
        <v>921250265.32000005</v>
      </c>
      <c r="D63" s="197"/>
      <c r="E63" s="316">
        <f>E46+E40</f>
        <v>333354000</v>
      </c>
      <c r="F63" s="197">
        <f t="shared" si="19"/>
        <v>1</v>
      </c>
      <c r="G63" s="316">
        <f>G46+G40</f>
        <v>267454000</v>
      </c>
      <c r="H63" s="197">
        <f t="shared" si="20"/>
        <v>1</v>
      </c>
      <c r="I63" s="170">
        <f t="shared" si="23"/>
        <v>-65900000</v>
      </c>
      <c r="J63" s="316">
        <f>J46+J40</f>
        <v>242916217.94999999</v>
      </c>
      <c r="K63" s="197">
        <f t="shared" si="21"/>
        <v>0.99999999156087638</v>
      </c>
      <c r="L63" s="45">
        <f t="shared" si="5"/>
        <v>24537782.050000012</v>
      </c>
      <c r="M63" s="197">
        <f t="shared" si="18"/>
        <v>0.90825419679645836</v>
      </c>
    </row>
    <row r="64" spans="1:13">
      <c r="A64" s="154"/>
      <c r="B64" s="177" t="s">
        <v>93</v>
      </c>
      <c r="C64" s="178">
        <f>C65</f>
        <v>0</v>
      </c>
      <c r="D64" s="313"/>
      <c r="E64" s="178">
        <f>E65</f>
        <v>0</v>
      </c>
      <c r="F64" s="313"/>
      <c r="G64" s="178">
        <f>G65</f>
        <v>0</v>
      </c>
      <c r="H64" s="197"/>
      <c r="I64" s="180"/>
      <c r="J64" s="178">
        <f>J65</f>
        <v>6701173</v>
      </c>
      <c r="K64" s="197"/>
      <c r="L64" s="45">
        <f t="shared" si="5"/>
        <v>-6701173</v>
      </c>
      <c r="M64" s="317"/>
    </row>
    <row r="65" spans="1:13">
      <c r="A65" s="154"/>
      <c r="B65" s="177" t="s">
        <v>94</v>
      </c>
      <c r="C65" s="178"/>
      <c r="D65" s="179"/>
      <c r="E65" s="179"/>
      <c r="F65" s="179"/>
      <c r="G65" s="179"/>
      <c r="H65" s="197"/>
      <c r="I65" s="180"/>
      <c r="J65" s="178">
        <f>SUM(J67:J67)</f>
        <v>6701173</v>
      </c>
      <c r="K65" s="197"/>
      <c r="L65" s="45">
        <f t="shared" si="5"/>
        <v>-6701173</v>
      </c>
      <c r="M65" s="317"/>
    </row>
    <row r="66" spans="1:13">
      <c r="A66" s="154" t="s">
        <v>63</v>
      </c>
      <c r="B66" s="168" t="s">
        <v>64</v>
      </c>
      <c r="C66" s="169"/>
      <c r="D66" s="170"/>
      <c r="E66" s="170"/>
      <c r="F66" s="170"/>
      <c r="G66" s="170"/>
      <c r="H66" s="197"/>
      <c r="I66" s="312"/>
      <c r="J66" s="169"/>
      <c r="K66" s="197"/>
      <c r="L66" s="45">
        <f t="shared" si="5"/>
        <v>0</v>
      </c>
      <c r="M66" s="317"/>
    </row>
    <row r="67" spans="1:13">
      <c r="A67" s="168" t="s">
        <v>341</v>
      </c>
      <c r="B67" s="168" t="s">
        <v>318</v>
      </c>
      <c r="C67" s="169"/>
      <c r="D67" s="170"/>
      <c r="E67" s="170"/>
      <c r="F67" s="170"/>
      <c r="G67" s="170"/>
      <c r="H67" s="197"/>
      <c r="I67" s="312"/>
      <c r="J67" s="169">
        <v>6701173</v>
      </c>
      <c r="K67" s="197"/>
      <c r="L67" s="45">
        <f t="shared" si="5"/>
        <v>-6701173</v>
      </c>
      <c r="M67" s="198"/>
    </row>
    <row r="68" spans="1:13">
      <c r="A68" s="154"/>
      <c r="B68" s="318" t="s">
        <v>59</v>
      </c>
      <c r="C68" s="195"/>
      <c r="D68" s="195"/>
      <c r="E68" s="195">
        <f>E63+E64</f>
        <v>333354000</v>
      </c>
      <c r="F68" s="195">
        <f t="shared" ref="F68:M68" si="24">F63+F64</f>
        <v>1</v>
      </c>
      <c r="G68" s="195">
        <f t="shared" si="24"/>
        <v>267454000</v>
      </c>
      <c r="H68" s="195">
        <f t="shared" si="24"/>
        <v>1</v>
      </c>
      <c r="I68" s="195">
        <f t="shared" si="24"/>
        <v>-65900000</v>
      </c>
      <c r="J68" s="195">
        <f t="shared" si="24"/>
        <v>249617390.94999999</v>
      </c>
      <c r="K68" s="319">
        <f t="shared" si="24"/>
        <v>0.99999999156087638</v>
      </c>
      <c r="L68" s="195">
        <f t="shared" si="5"/>
        <v>17836609.050000012</v>
      </c>
      <c r="M68" s="319">
        <f t="shared" si="24"/>
        <v>0.90825419679645836</v>
      </c>
    </row>
  </sheetData>
  <mergeCells count="21">
    <mergeCell ref="A3:M3"/>
    <mergeCell ref="A4:M4"/>
    <mergeCell ref="A5:M5"/>
    <mergeCell ref="A7:A8"/>
    <mergeCell ref="B7:D8"/>
    <mergeCell ref="E7:F8"/>
    <mergeCell ref="G7:M8"/>
    <mergeCell ref="A38:B38"/>
    <mergeCell ref="B9:D9"/>
    <mergeCell ref="E9:F9"/>
    <mergeCell ref="G9:M9"/>
    <mergeCell ref="A10:B13"/>
    <mergeCell ref="C10:M10"/>
    <mergeCell ref="E11:F11"/>
    <mergeCell ref="G11:H11"/>
    <mergeCell ref="J11:K11"/>
    <mergeCell ref="A36:B36"/>
    <mergeCell ref="A37:B37"/>
    <mergeCell ref="L11:L12"/>
    <mergeCell ref="M11:M12"/>
    <mergeCell ref="A14:B14"/>
  </mergeCells>
  <pageMargins left="0.7" right="0.7" top="0.75" bottom="0.75" header="0.3" footer="0.3"/>
  <pageSetup scale="66" fitToHeight="0" orientation="landscape" horizontalDpi="0" verticalDpi="0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Trashegimia Kult.dhe Muzete</vt:lpstr>
      <vt:lpstr>Zhvillimi i Turizmit</vt:lpstr>
      <vt:lpstr>Zhvillimi i sportit</vt:lpstr>
      <vt:lpstr>Arti dhe Kultura</vt:lpstr>
      <vt:lpstr>Mbeshtetje per Rinine &amp;Femijet</vt:lpstr>
      <vt:lpstr>JR_PAGE_ANCHOR_0_1</vt:lpstr>
      <vt:lpstr>'Trashegimia Kult.dhe Muzete'!Print_Area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2025-05-27T12:48:43Z</dcterms:created>
  <dcterms:modified xsi:type="dcterms:W3CDTF">2026-06-23T09:31:17Z</dcterms:modified>
</cp:coreProperties>
</file>